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GLC\Licitacoes\EDITAIS DE LICITAÇOES\Editais 2022\Edital 0000918-2022\Fase Externa\"/>
    </mc:Choice>
  </mc:AlternateContent>
  <bookViews>
    <workbookView xWindow="28680" yWindow="-120" windowWidth="29040" windowHeight="15720"/>
  </bookViews>
  <sheets>
    <sheet name="Planilha de Orçamento" sheetId="9" r:id="rId1"/>
    <sheet name="BDI" sheetId="10" r:id="rId2"/>
    <sheet name="CRONOGRAMA" sheetId="11" r:id="rId3"/>
  </sheets>
  <definedNames>
    <definedName name="_xlnm._FilterDatabase" localSheetId="0" hidden="1">'Planilha de Orçamento'!$A$16:$G$143</definedName>
    <definedName name="_xlnm.Print_Area" localSheetId="1">BDI!$A$1:$I$33</definedName>
    <definedName name="_xlnm.Print_Area" localSheetId="0">'Planilha de Orçamento'!$A$1:$G$144</definedName>
    <definedName name="_xlnm.Print_Titles" localSheetId="2">CRONOGRAMA!$1:$11</definedName>
    <definedName name="_xlnm.Print_Titles" localSheetId="0">'Planilha de Orçamento'!$13:$14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9" l="1"/>
  <c r="G74" i="9"/>
  <c r="G73" i="9"/>
  <c r="G72" i="9"/>
  <c r="G71" i="9"/>
  <c r="G70" i="9"/>
  <c r="G113" i="9" l="1"/>
  <c r="G110" i="9"/>
  <c r="G97" i="9"/>
  <c r="G88" i="9"/>
  <c r="G100" i="9"/>
  <c r="G99" i="9"/>
  <c r="G132" i="9" l="1"/>
  <c r="G112" i="9" l="1"/>
  <c r="G111" i="9"/>
  <c r="G109" i="9" l="1"/>
  <c r="B50" i="11" l="1"/>
  <c r="G87" i="9"/>
  <c r="G82" i="9"/>
  <c r="G83" i="9"/>
  <c r="G84" i="9"/>
  <c r="G85" i="9"/>
  <c r="G86" i="9"/>
  <c r="G89" i="9"/>
  <c r="G90" i="9"/>
  <c r="G91" i="9"/>
  <c r="G92" i="9"/>
  <c r="G93" i="9"/>
  <c r="G94" i="9"/>
  <c r="G95" i="9"/>
  <c r="G96" i="9"/>
  <c r="G98" i="9"/>
  <c r="B55" i="11"/>
  <c r="B42" i="11"/>
  <c r="B44" i="11"/>
  <c r="B46" i="11"/>
  <c r="B48" i="11"/>
  <c r="B52" i="11"/>
  <c r="B40" i="11"/>
  <c r="B15" i="11"/>
  <c r="B17" i="11"/>
  <c r="B19" i="11"/>
  <c r="B21" i="11"/>
  <c r="B23" i="11"/>
  <c r="B25" i="11"/>
  <c r="B27" i="11"/>
  <c r="B29" i="11"/>
  <c r="B31" i="11"/>
  <c r="B33" i="11"/>
  <c r="B35" i="11"/>
  <c r="B37" i="11"/>
  <c r="B13" i="11"/>
  <c r="G141" i="9" l="1"/>
  <c r="G140" i="9"/>
  <c r="G65" i="9" l="1"/>
  <c r="G37" i="9" l="1"/>
  <c r="G36" i="9"/>
  <c r="B54" i="11"/>
  <c r="B39" i="11"/>
  <c r="B12" i="11"/>
  <c r="E137" i="9" l="1"/>
  <c r="G33" i="9" l="1"/>
  <c r="G136" i="9" l="1"/>
  <c r="G135" i="9"/>
  <c r="G134" i="9"/>
  <c r="G133" i="9"/>
  <c r="G131" i="9"/>
  <c r="G130" i="9"/>
  <c r="G129" i="9"/>
  <c r="G127" i="9"/>
  <c r="G126" i="9"/>
  <c r="G125" i="9"/>
  <c r="G124" i="9"/>
  <c r="G122" i="9"/>
  <c r="G120" i="9"/>
  <c r="G119" i="9"/>
  <c r="G118" i="9"/>
  <c r="G117" i="9"/>
  <c r="G116" i="9"/>
  <c r="G115" i="9"/>
  <c r="G108" i="9"/>
  <c r="G107" i="9"/>
  <c r="G106" i="9"/>
  <c r="G104" i="9"/>
  <c r="G103" i="9"/>
  <c r="G102" i="9"/>
  <c r="G81" i="9"/>
  <c r="C44" i="11" l="1"/>
  <c r="C46" i="11"/>
  <c r="C48" i="11"/>
  <c r="C42" i="11"/>
  <c r="C52" i="11" l="1"/>
  <c r="C50" i="11"/>
  <c r="C40" i="11"/>
  <c r="F137" i="9" l="1"/>
  <c r="G137" i="9" l="1"/>
  <c r="G77" i="9" l="1"/>
  <c r="G68" i="9"/>
  <c r="G67" i="9"/>
  <c r="G63" i="9"/>
  <c r="G62" i="9"/>
  <c r="G60" i="9"/>
  <c r="G59" i="9"/>
  <c r="G58" i="9"/>
  <c r="G57" i="9"/>
  <c r="G56" i="9"/>
  <c r="G54" i="9"/>
  <c r="G52" i="9"/>
  <c r="G51" i="9"/>
  <c r="G50" i="9"/>
  <c r="G49" i="9"/>
  <c r="G48" i="9"/>
  <c r="G46" i="9"/>
  <c r="G44" i="9"/>
  <c r="G43" i="9"/>
  <c r="G42" i="9"/>
  <c r="G41" i="9"/>
  <c r="G40" i="9"/>
  <c r="G39" i="9"/>
  <c r="G35" i="9"/>
  <c r="G34" i="9"/>
  <c r="G32" i="9"/>
  <c r="G31" i="9"/>
  <c r="G30" i="9"/>
  <c r="G29" i="9"/>
  <c r="G28" i="9"/>
  <c r="G26" i="9"/>
  <c r="G24" i="9"/>
  <c r="G23" i="9"/>
  <c r="G22" i="9"/>
  <c r="G21" i="9"/>
  <c r="G20" i="9"/>
  <c r="G19" i="9"/>
  <c r="G18" i="9"/>
  <c r="C31" i="11" l="1"/>
  <c r="C21" i="11"/>
  <c r="C25" i="11"/>
  <c r="C17" i="11"/>
  <c r="F78" i="9"/>
  <c r="C19" i="11" l="1"/>
  <c r="C29" i="11"/>
  <c r="C37" i="11"/>
  <c r="C35" i="11"/>
  <c r="C13" i="11"/>
  <c r="C33" i="11"/>
  <c r="C23" i="11"/>
  <c r="C27" i="11"/>
  <c r="D13" i="10"/>
  <c r="D21" i="10" s="1"/>
  <c r="G5" i="9" s="1"/>
  <c r="D21" i="11" s="1"/>
  <c r="D35" i="11" l="1"/>
  <c r="D29" i="11"/>
  <c r="D37" i="11"/>
  <c r="D19" i="11"/>
  <c r="D27" i="11"/>
  <c r="D17" i="11"/>
  <c r="H17" i="11" s="1"/>
  <c r="D23" i="11"/>
  <c r="D31" i="11"/>
  <c r="D33" i="11"/>
  <c r="D44" i="11"/>
  <c r="D46" i="11"/>
  <c r="D48" i="11"/>
  <c r="D42" i="11"/>
  <c r="D40" i="11"/>
  <c r="D52" i="11"/>
  <c r="D50" i="11"/>
  <c r="F50" i="11" s="1"/>
  <c r="D25" i="11"/>
  <c r="D13" i="11"/>
  <c r="H50" i="11" l="1"/>
  <c r="F17" i="11"/>
  <c r="F33" i="11"/>
  <c r="H33" i="11"/>
  <c r="H48" i="11"/>
  <c r="F48" i="11"/>
  <c r="F13" i="11"/>
  <c r="H13" i="11"/>
  <c r="F40" i="11"/>
  <c r="H40" i="11"/>
  <c r="H37" i="11"/>
  <c r="F37" i="11"/>
  <c r="F52" i="11"/>
  <c r="H52" i="11"/>
  <c r="F29" i="11"/>
  <c r="H29" i="11"/>
  <c r="H35" i="11"/>
  <c r="F35" i="11"/>
  <c r="F31" i="11"/>
  <c r="H31" i="11"/>
  <c r="H23" i="11"/>
  <c r="F23" i="11"/>
  <c r="F44" i="11"/>
  <c r="H44" i="11"/>
  <c r="H46" i="11"/>
  <c r="F46" i="11"/>
  <c r="F27" i="11"/>
  <c r="H27" i="11"/>
  <c r="F21" i="11"/>
  <c r="H21" i="11"/>
  <c r="F19" i="11"/>
  <c r="H19" i="11"/>
  <c r="H25" i="11"/>
  <c r="F25" i="11"/>
  <c r="H42" i="11"/>
  <c r="F42" i="11"/>
  <c r="F142" i="9" l="1"/>
  <c r="F143" i="9" s="1"/>
  <c r="F144" i="9" s="1"/>
  <c r="E142" i="9" l="1"/>
  <c r="C55" i="11" l="1"/>
  <c r="D55" i="11" s="1"/>
  <c r="G142" i="9"/>
  <c r="H55" i="11" l="1"/>
  <c r="F55" i="11"/>
  <c r="E78" i="9"/>
  <c r="E143" i="9" s="1"/>
  <c r="E144" i="9" s="1"/>
  <c r="G78" i="9" l="1"/>
  <c r="G143" i="9" s="1"/>
  <c r="G144" i="9" s="1"/>
  <c r="C15" i="11" l="1"/>
  <c r="D15" i="11" l="1"/>
  <c r="H15" i="11" s="1"/>
  <c r="C57" i="11"/>
  <c r="D57" i="11" s="1"/>
  <c r="G50" i="11" s="1"/>
  <c r="F15" i="11" l="1"/>
  <c r="E50" i="11"/>
  <c r="E51" i="11" s="1"/>
  <c r="I50" i="11"/>
  <c r="E44" i="11" l="1"/>
  <c r="E45" i="11" s="1"/>
  <c r="E33" i="11"/>
  <c r="E34" i="11" s="1"/>
  <c r="G13" i="11"/>
  <c r="I31" i="11"/>
  <c r="G19" i="11"/>
  <c r="G15" i="11"/>
  <c r="G17" i="11"/>
  <c r="G44" i="11"/>
  <c r="I17" i="11"/>
  <c r="I37" i="11"/>
  <c r="G29" i="11"/>
  <c r="I29" i="11"/>
  <c r="I33" i="11"/>
  <c r="I44" i="11"/>
  <c r="I55" i="11"/>
  <c r="I13" i="11"/>
  <c r="G31" i="11"/>
  <c r="G21" i="11"/>
  <c r="I25" i="11"/>
  <c r="G48" i="11"/>
  <c r="G46" i="11"/>
  <c r="I27" i="11"/>
  <c r="I19" i="11"/>
  <c r="G35" i="11"/>
  <c r="I40" i="11"/>
  <c r="G52" i="11"/>
  <c r="I46" i="11"/>
  <c r="I15" i="11"/>
  <c r="G23" i="11"/>
  <c r="I23" i="11"/>
  <c r="G27" i="11"/>
  <c r="I35" i="11"/>
  <c r="G33" i="11"/>
  <c r="G37" i="11"/>
  <c r="I42" i="11"/>
  <c r="I48" i="11"/>
  <c r="G55" i="11"/>
  <c r="I21" i="11"/>
  <c r="G25" i="11"/>
  <c r="G42" i="11"/>
  <c r="G40" i="11"/>
  <c r="I52" i="11"/>
  <c r="E37" i="11"/>
  <c r="E38" i="11" s="1"/>
  <c r="E23" i="11"/>
  <c r="E24" i="11" s="1"/>
  <c r="E35" i="11"/>
  <c r="E36" i="11" s="1"/>
  <c r="E21" i="11"/>
  <c r="E22" i="11" s="1"/>
  <c r="E19" i="11"/>
  <c r="E20" i="11" s="1"/>
  <c r="E42" i="11"/>
  <c r="E43" i="11" s="1"/>
  <c r="E17" i="11"/>
  <c r="E18" i="11" s="1"/>
  <c r="E55" i="11"/>
  <c r="E56" i="11" s="1"/>
  <c r="E31" i="11"/>
  <c r="E32" i="11" s="1"/>
  <c r="E15" i="11"/>
  <c r="E16" i="11" s="1"/>
  <c r="E29" i="11"/>
  <c r="E30" i="11" s="1"/>
  <c r="E40" i="11"/>
  <c r="E41" i="11" s="1"/>
  <c r="E52" i="11"/>
  <c r="E53" i="11" s="1"/>
  <c r="E27" i="11"/>
  <c r="E28" i="11" s="1"/>
  <c r="E48" i="11"/>
  <c r="E49" i="11" s="1"/>
  <c r="E25" i="11"/>
  <c r="E26" i="11" s="1"/>
  <c r="E46" i="11"/>
  <c r="E47" i="11" s="1"/>
  <c r="E13" i="11"/>
  <c r="E14" i="11" l="1"/>
  <c r="H57" i="11" l="1"/>
  <c r="I57" i="11" s="1"/>
  <c r="F57" i="11"/>
  <c r="E57" i="11"/>
  <c r="G57" i="11" l="1"/>
</calcChain>
</file>

<file path=xl/comments1.xml><?xml version="1.0" encoding="utf-8"?>
<comments xmlns="http://schemas.openxmlformats.org/spreadsheetml/2006/main">
  <authors>
    <author>Talita Marinheiro Pereira</author>
  </authors>
  <commentList>
    <comment ref="E4" authorId="0" shapeId="0">
      <text>
        <r>
          <rPr>
            <b/>
            <sz val="9"/>
            <color indexed="81"/>
            <rFont val="Segoe UI"/>
            <family val="2"/>
          </rPr>
          <t xml:space="preserve">José Henrique Ferreira: </t>
        </r>
        <r>
          <rPr>
            <sz val="9"/>
            <color indexed="81"/>
            <rFont val="Segoe UI"/>
            <family val="2"/>
          </rPr>
          <t xml:space="preserve">Colocar número do BMP
</t>
        </r>
      </text>
    </comment>
  </commentList>
</comments>
</file>

<file path=xl/sharedStrings.xml><?xml version="1.0" encoding="utf-8"?>
<sst xmlns="http://schemas.openxmlformats.org/spreadsheetml/2006/main" count="446" uniqueCount="295">
  <si>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</si>
  <si>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</si>
  <si>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</si>
  <si>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</si>
  <si>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</si>
  <si>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</si>
  <si>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</si>
  <si>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</si>
  <si>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</si>
  <si>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</si>
  <si>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</si>
  <si>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OBRAS CIVIS</t>
  </si>
  <si>
    <t>II</t>
  </si>
  <si>
    <t>INSTALAÇÕES MECÂNICAS</t>
  </si>
  <si>
    <t>SUBTOTAL OBRAS CIVIS</t>
  </si>
  <si>
    <t>SUBTOTAL INSTALAÇÕES MECÂNICAS</t>
  </si>
  <si>
    <t>FONE:</t>
  </si>
  <si>
    <t>1.1</t>
  </si>
  <si>
    <t>1.2</t>
  </si>
  <si>
    <t>BDI</t>
  </si>
  <si>
    <t>PLANILHA DE ORÇAMENTO</t>
  </si>
  <si>
    <t>ENDEREÇO:</t>
  </si>
  <si>
    <t>PROPONENTE</t>
  </si>
  <si>
    <t>PROPOSTA</t>
  </si>
  <si>
    <t>TOTAL GERAL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</si>
  <si>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</si>
  <si>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</si>
  <si>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</si>
  <si>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</si>
  <si>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</si>
  <si>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</si>
  <si>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</si>
  <si>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</si>
  <si>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</si>
  <si>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</si>
  <si>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</si>
  <si>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</si>
  <si>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</si>
  <si>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</si>
  <si>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</si>
  <si>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</si>
  <si>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</si>
  <si>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</si>
  <si>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</si>
  <si>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</si>
  <si>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</si>
  <si>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</si>
  <si>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</si>
  <si>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</si>
  <si>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</si>
  <si>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</si>
  <si>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</si>
  <si>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</si>
  <si>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</si>
  <si>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</si>
  <si>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</si>
  <si>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TOTAL COM BDI</t>
  </si>
  <si>
    <t>m²</t>
  </si>
  <si>
    <t>m³</t>
  </si>
  <si>
    <t>2.1</t>
  </si>
  <si>
    <t>2.2</t>
  </si>
  <si>
    <t>x,xx</t>
  </si>
  <si>
    <t>m</t>
  </si>
  <si>
    <t>3.1</t>
  </si>
  <si>
    <t>LOTE ÚNICO</t>
  </si>
  <si>
    <t>1.3</t>
  </si>
  <si>
    <t>INSTALAÇÕES ELÉTRICAS</t>
  </si>
  <si>
    <t>2.3</t>
  </si>
  <si>
    <t>SUBTOTAL INSTALAÇÕES ELÉTRICAS</t>
  </si>
  <si>
    <t>1.4</t>
  </si>
  <si>
    <t>1.5</t>
  </si>
  <si>
    <t>ADMINISTRAÇÃO DE OBRA</t>
  </si>
  <si>
    <t>ESTRUTURA</t>
  </si>
  <si>
    <t>1.6</t>
  </si>
  <si>
    <t>ALVENARIAS</t>
  </si>
  <si>
    <t>1.7</t>
  </si>
  <si>
    <t>1.8</t>
  </si>
  <si>
    <t>1.9</t>
  </si>
  <si>
    <t>1.10</t>
  </si>
  <si>
    <t>1.11</t>
  </si>
  <si>
    <t>1.12</t>
  </si>
  <si>
    <t>1.13</t>
  </si>
  <si>
    <t>1.14</t>
  </si>
  <si>
    <t>SERRALHERIA</t>
  </si>
  <si>
    <t>FERRAGENS</t>
  </si>
  <si>
    <t>1.15</t>
  </si>
  <si>
    <t>VIDRAÇARIA</t>
  </si>
  <si>
    <t>1.16</t>
  </si>
  <si>
    <t>PINTURA</t>
  </si>
  <si>
    <t>INSTALAÇÕES CONTRA INCÊNDIO</t>
  </si>
  <si>
    <t>DIVISÓRIAS / PAINÉIS / FORROS</t>
  </si>
  <si>
    <t>ART - Anotação de Responsabilidade Técnica - Faixa 03 -  Contratos acima de R$ 15.000,01</t>
  </si>
  <si>
    <t>Escavação manual de valas em terra até 2m</t>
  </si>
  <si>
    <t>Demolição de concreto armado com utilização de martelo rompedor</t>
  </si>
  <si>
    <t>Demolição de concreto simples com ferramentas manuais</t>
  </si>
  <si>
    <t>Demolição de forro de gesso</t>
  </si>
  <si>
    <r>
      <t xml:space="preserve"> m</t>
    </r>
    <r>
      <rPr>
        <vertAlign val="superscript"/>
        <sz val="8"/>
        <color theme="1"/>
        <rFont val="Arial"/>
        <family val="2"/>
      </rPr>
      <t>3</t>
    </r>
  </si>
  <si>
    <r>
      <t xml:space="preserve"> m</t>
    </r>
    <r>
      <rPr>
        <vertAlign val="superscript"/>
        <sz val="8"/>
        <color theme="1"/>
        <rFont val="Arial"/>
        <family val="2"/>
      </rPr>
      <t>2</t>
    </r>
  </si>
  <si>
    <t>Remanejamento de mobiliário, inclusive desmontagem e remontagem</t>
  </si>
  <si>
    <t>Remoção de corrimão e guarda-corpo</t>
  </si>
  <si>
    <t>Remoção de divisórias/painéis de vidro temperado</t>
  </si>
  <si>
    <t xml:space="preserve"> m</t>
  </si>
  <si>
    <t>Armadura de aço para estruturas em geral CA-60, diâmetro 5mm, corte e dobra na obra</t>
  </si>
  <si>
    <t>Concretagem - Aplicação e adensamento de concreto com vibrador de imersão</t>
  </si>
  <si>
    <t>Concreto estrutural dosado em central, fck=25MPa</t>
  </si>
  <si>
    <t xml:space="preserve"> kg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</si>
  <si>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</si>
  <si>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</si>
  <si>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</si>
  <si>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</si>
  <si>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</si>
  <si>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</si>
  <si>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</si>
  <si>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</si>
  <si>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</si>
  <si>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</si>
  <si>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</si>
  <si>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</si>
  <si>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</si>
  <si>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</si>
  <si>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</si>
  <si>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</si>
  <si>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</si>
  <si>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</si>
  <si>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</si>
  <si>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</si>
  <si>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</si>
  <si>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</si>
  <si>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</si>
  <si>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7.6</t>
  </si>
  <si>
    <t>7.7</t>
  </si>
  <si>
    <t>Regularização de contrapiso com cimentado plastificado (cimento + cola PVA) para aplicação de revestimento vinílico</t>
  </si>
  <si>
    <t>Rodapé de madeira, h=7cm, e=2cm</t>
  </si>
  <si>
    <t>9.1</t>
  </si>
  <si>
    <t>9.2</t>
  </si>
  <si>
    <t>10.1</t>
  </si>
  <si>
    <t>11.1</t>
  </si>
  <si>
    <t>11.2</t>
  </si>
  <si>
    <t xml:space="preserve"> cj</t>
  </si>
  <si>
    <t>12.1</t>
  </si>
  <si>
    <t>12.3</t>
  </si>
  <si>
    <t>12.4</t>
  </si>
  <si>
    <t>Guarda-corpo em aço galvanizado, instalado</t>
  </si>
  <si>
    <t>13.1</t>
  </si>
  <si>
    <t>III</t>
  </si>
  <si>
    <t>cj</t>
  </si>
  <si>
    <t>Atualização de projetos/"As built"</t>
  </si>
  <si>
    <t>SERVIÇOS PRELIMINARES / INSTALAÇÕES PROVISÓRIAS</t>
  </si>
  <si>
    <t>DEMOLIÇÃO / REMANEJAMENTO / REMOÇÃO</t>
  </si>
  <si>
    <t>4.5</t>
  </si>
  <si>
    <t>Armadura de aço para estruturas em geral CA-60, diâmetro 4,2mm, corte e dobra na obra</t>
  </si>
  <si>
    <t>Remoção de entulho diverso, incluindo caçamba, servente e carreto</t>
  </si>
  <si>
    <t>8.1</t>
  </si>
  <si>
    <t>8.2</t>
  </si>
  <si>
    <t>8.3</t>
  </si>
  <si>
    <t>8.4</t>
  </si>
  <si>
    <t>8.5</t>
  </si>
  <si>
    <t>Porta de alumínio anodizado cor branca, uma folha de abrir, 110x210cm</t>
  </si>
  <si>
    <t>Esquadria de alumínio anodizado branco para autoatendimento, série 30, com grade interna</t>
  </si>
  <si>
    <t>Estrutura de sustentação para corrimão e guarda-corpo, em aço galvanizado</t>
  </si>
  <si>
    <t>Remoção de piso vinílico/paviflex/plurigoma</t>
  </si>
  <si>
    <t>Limpeza de contrapiso</t>
  </si>
  <si>
    <t>4.6</t>
  </si>
  <si>
    <t>Piso vinílico em placas 95x95cm, e=3mm, ref. Tarkett Ambienta Stone Beige</t>
  </si>
  <si>
    <t>ACESSIBILIDADE</t>
  </si>
  <si>
    <t>Piso podotátil alerta/direcional em poliester, e=4mm, assentado com cola - sobrepor</t>
  </si>
  <si>
    <t>Porcelanato 90x90cm, acetinado, retificado, antiderrapante, PEI5, junta 2mm - ref. Portinari Downtown HD GR</t>
  </si>
  <si>
    <t>Basalto tear levigado em placas</t>
  </si>
  <si>
    <t>PAVIMENTAÇÃO / PISOS ELEVADOS</t>
  </si>
  <si>
    <t>Fechadura interna/externa de abrir tipo alavanca, cor branca - porta de alumínio anodizado branco</t>
  </si>
  <si>
    <t>Trava de segurança redonda embutida cromada, tetrachave, ref. Papaiz Pítones 140</t>
  </si>
  <si>
    <t>Tapume em chapa de madeira compensada resinada, e=22mm, com pintura protetora branco fosco, prevendo reutilização</t>
  </si>
  <si>
    <t>Forro de gesso liso em placas 60x60cm, e=30mm, colocado</t>
  </si>
  <si>
    <t>Extintor de incêncio PQS ABC 2A:20B:C 6kg.</t>
  </si>
  <si>
    <t>Abrigo metálico tipo caixa para extintor de incêndio, em chapa de aço carbono cor vermelha, com ventilação lateral e vidro frontal estilhaçante, com adesivo  "EM CASO DE INCÊNDIO QUEBRE O VIDRO"</t>
  </si>
  <si>
    <t>Pintura acrílica, 02 demãos, sem emassamento sobre alvenarias internas/externas</t>
  </si>
  <si>
    <t>Pintura látex PVA, 02 demãos, sem emassamento, sobre forro/parede de gesso</t>
  </si>
  <si>
    <t>1.</t>
  </si>
  <si>
    <t>INSTALAÇÕES DE INFRAESTRUTURA ELÉTRICA DE ILUMINAÇÃO, TOMADAS E EQUIPAMENTOS.</t>
  </si>
  <si>
    <t>Anilhas de poliamida de letras e números para identificação de condutores de 1,0 a 10mm²</t>
  </si>
  <si>
    <t>Bloco Tomada Retangular 20A - NBR 14136  - Cor Preta - ref. Dutotec DT 99230.20</t>
  </si>
  <si>
    <t>Bloco Para RJ 45 Padrão Keystone Tipo Painel - Cor Preta - ref. Dutotec  DT 99501.00</t>
  </si>
  <si>
    <t>Moldura tipo adaptador para tomada RJ45 em suporte de placa 4"x2" modular</t>
  </si>
  <si>
    <t>Canaleta em alumínio (73x25)mm - Cores Branca ou Cinza - ref. Dutotec Duplo Tipo C Linha Standard</t>
  </si>
  <si>
    <t>Tampa Lisa Canaleta em alumínio (1,5)mm - Cores Branca ou Cinza - ref. Dutotec Linha Standard</t>
  </si>
  <si>
    <t>Eletrocalha - Derivação lateral para eletroduto 3/4"</t>
  </si>
  <si>
    <t>Eletrocalha - Derivação lateral para eletroduto 1"</t>
  </si>
  <si>
    <t>Eletrocalha - Tala Lateral para eletrocalha 50mm</t>
  </si>
  <si>
    <t>Eletrocalha - Tampa para eletrocalha 50mm</t>
  </si>
  <si>
    <t>Eletrocalha em aço galvanizado, lisa, chapa #18, tipo C, seção (50x50)mm.</t>
  </si>
  <si>
    <t>Eletroduto de aço carbono com costura, galvanizado a fogo, tipo semipesado, com conexões (2 luvas, 1 curva longa, 1 abraçadeira tipo "D" com Chaveta), ø 3/4"</t>
  </si>
  <si>
    <t>Eletroduto de aço carbono com costura, galvanizado a fogo, tipo semipesado, com conexões (2 luvas, 1 curva longa, 1 abraçadeira tipo "D" com Chaveta), ø 1"</t>
  </si>
  <si>
    <t>Acessórios diversos (Conectores condulete, parafusos, porcas, buchas de Nylon de 06 a 12mm, arruelas, abraçadeiras D com chaveta, etc) para instalação e montagem de eletrodutos, eletrocalhas e quadros elétrico.</t>
  </si>
  <si>
    <t>2.</t>
  </si>
  <si>
    <t>CABOS ELÉTRICOS E CONECTORES</t>
  </si>
  <si>
    <t>Cabo (baixa emissão de fumaça) flex 0,6/1KV - 2,5mm² - NBR 13.248</t>
  </si>
  <si>
    <t>Cabo PP Cordplast 450/750V flexível - seção (3x1,5)mm²</t>
  </si>
  <si>
    <t>Fita tipo espiral para organização de cabos preta, em polietileno, até 1"</t>
  </si>
  <si>
    <t>3.</t>
  </si>
  <si>
    <t>CABOS DE ALARME, CFTV, FONIA E REDE UTP, CONECTORES E ACESSÓRIOS DE PARA REDE ESTRUTURADA.</t>
  </si>
  <si>
    <t>Cabo para alarme  CCI de 10 vias na cor branca em PVC, condutores de bitola 0,5mm2 em cobre eletrolítico estanhados, isolação PVC  cores sólidas.</t>
  </si>
  <si>
    <t>Cabo UTP, 4 pares 24AWG LSZH para Telefonia/Lógica (Não Halogenado) - Categoria 5e</t>
  </si>
  <si>
    <t>Patch Cord U/UTP Cat.5E - (2,5 à 8)m - Cor Azul com Cover</t>
  </si>
  <si>
    <t>4.</t>
  </si>
  <si>
    <t>CAIXAS DE SAÍDA E DE PASSAGEM DIVERSAS</t>
  </si>
  <si>
    <t>Caixa de aço zincado, 100x100mm Ref. Tramontina ou equivalente</t>
  </si>
  <si>
    <t>Condulete de alumínio tipo LL com tampa cega, roscável, 25mm (1")</t>
  </si>
  <si>
    <t>Condulete de alumínio tipo T com tampa cega, roscável, 25mm (1")</t>
  </si>
  <si>
    <t>5.</t>
  </si>
  <si>
    <t>DISJUNTORES E DISPOSITIVOS DE PROTEÇÃO.</t>
  </si>
  <si>
    <t>Disjuntor monopolar termomagnético, 10A à 32A, mín. 220V, 10kA</t>
  </si>
  <si>
    <t>6.</t>
  </si>
  <si>
    <t>ELEMENTOS DO SISTEMA DE ILUMINAÇÃO E TOMADAS.</t>
  </si>
  <si>
    <t>Interruptor simples em espelho condulete para caixa de alumínio de embutir 4'x2'. Ref. Iriel, Tramontina ou equivalente</t>
  </si>
  <si>
    <t>Luminária de SOBREPOR/EMBUTIR - LED 4x9W com corpo em chapa de aço tratada e pintada pelo sistema eletrostatico a pó híbrido branco. Refletor e aletas parabólicas em alumínio anodizado brilhante de alta refletância e alta pureza 99,85%. . Soquete tipo push-in G-13 de engate rápido, rotor de segurança em policarbonato e contatos em bronze fosforoso, completa - para lâmpadas tubulares T8  LED 9W -  Certificação CE, Garantia de 02 Anos. Marca Intral LSE-100 ou equivalente.</t>
  </si>
  <si>
    <t>7.</t>
  </si>
  <si>
    <t>SERVIÇOS COMPLEMENTARES</t>
  </si>
  <si>
    <t>Abertura e enchimento de rasgos em alvenaria e concreto para passagem de tubulações diversas</t>
  </si>
  <si>
    <t>Atualização do projeto AS-Built após adequações com ART</t>
  </si>
  <si>
    <t>Certificação de cabos de rede de pontos de lógica e fonia Cat. 5e.</t>
  </si>
  <si>
    <t>Desinstalação de Lâmpadas e reatores das Luminárias de SOBREPOR MR510 - 2x40W ou 2x32W existentes - Material deve ser descartado.</t>
  </si>
  <si>
    <t>Desinstalação de Luminárias de SOBREPOR MR501 HO 2x110W, MR510 - 2x40W, 2x32W  - Material deve ser descartado.</t>
  </si>
  <si>
    <t>Fornecimento e identificação de disjuntores com placa de acrílico ou PVC fundo preto e letras brancas, conforme Memorial Padrão de Identificação.</t>
  </si>
  <si>
    <t>Readequação dos quadros elétricos existentes, CD-Tomadas e CD-Iluminação, incluindo instalação dos novos circuitos e componentes, retirada dos circuitos não utilizados, revisão geral com reapertos, recuperação de pintura, substituição de componentes defeituosos ou sub-dimensionados, identificações de todos circuitos com etiquetas de acrílico, conforme projetos e memoriais descritivos.</t>
  </si>
  <si>
    <t>EQUIPAMENTOS</t>
  </si>
  <si>
    <t>Armadura de aço para estruturas em geral CA-50, diâmetro 6,3 a 12,5mm, corte e dobra na obra</t>
  </si>
  <si>
    <t>Contrapiso de concreto, fck=20MPa, cimento + areia + brita traço 1:4:8</t>
  </si>
  <si>
    <t>Alvenaria com bloco cerâmico furado 14x19x39cm, e=14cm, com argamassa mista de cal hidratada traço 1:2:8</t>
  </si>
  <si>
    <t>Corrimão simples e/ou duplo de aço galvanizado, alturas: 70 e 92cm (duplo), 105cm (simples) fixado em parede / piso, pintado  e instalado</t>
  </si>
  <si>
    <t>Eletrocalha - Parafuso Cabeça de Lentilha com Trava p/fixação de eletrocalhas 1/4"x5/8" (4)</t>
  </si>
  <si>
    <t>Eletrocalha - Porcas sextavada e arruelas lisa p/fixação de eletrocalhas 1/4" (4)</t>
  </si>
  <si>
    <t>Caixa de piso SQR Rotation Dupla para piso elevado com espaço para 4 tomadas 2P+T 20A/250V NBR 14136 (PRETA) e 4 tomadas RJ45, completa com janela prensa cabos, tampa lisa de alumínio polido e arremates de piso, parafusos reguladores, Dutotec ou similar</t>
  </si>
  <si>
    <t>Condulete de alumínio tipo E com tampa cega, roscável, 25mm (1")</t>
  </si>
  <si>
    <t>Condulete de alumínio tipo LR com tampa cega, roscável, 25mm (1")</t>
  </si>
  <si>
    <t>Plugue Fêmea (2P+T) 10A/250V, padrão brasileiro (NBR 14.136)  (ligação luminárias)</t>
  </si>
  <si>
    <t>Plugue Macho (2P+T) 10A/250V, padrão brasileiro (NBR 14.136)  (ligação luminárias)</t>
  </si>
  <si>
    <t>Carga mecanizada e transporte/descarga de entulho em caminhão basculante - distância até 20km</t>
  </si>
  <si>
    <t xml:space="preserve">Compactação manual do solo </t>
  </si>
  <si>
    <t>Destinação de resíduos com entrega de Manifesto de Transporte de Resíduos e o Recibo de Destinação de Resíduos por empresa licenciada</t>
  </si>
  <si>
    <t>Enc. Sociais - SINAPI-RS JUN/2021</t>
  </si>
  <si>
    <t xml:space="preserve"> UNID.</t>
  </si>
  <si>
    <r>
      <t xml:space="preserve">3. PRAZO DE EXECUÇÃO/ENTREGA: </t>
    </r>
    <r>
      <rPr>
        <sz val="10"/>
        <rFont val="Calibri"/>
        <family val="2"/>
        <scheme val="minor"/>
      </rPr>
      <t>180 dias corridos</t>
    </r>
  </si>
  <si>
    <t>CRONOGRAMA FÍSICO FINANCEIRO - CFF</t>
  </si>
  <si>
    <t xml:space="preserve">                                                  RELAÇÃO DE ITENS DA OBRA/SERVIÇO CONTRATADOS</t>
  </si>
  <si>
    <t>PREVISÕES DAS ETAPAS</t>
  </si>
  <si>
    <t>ITEM</t>
  </si>
  <si>
    <t xml:space="preserve">DISCRIMINAÇÃO </t>
  </si>
  <si>
    <t>CUSTO TOTAL DO ITEM COM B.D.I.</t>
  </si>
  <si>
    <t>INCIDÊNCIA DO ITEM (%)</t>
  </si>
  <si>
    <t>ETAPA 1(MÊS 1)</t>
  </si>
  <si>
    <t>ETAPA 2(MÊS 2)</t>
  </si>
  <si>
    <t>VALOR</t>
  </si>
  <si>
    <t>%</t>
  </si>
  <si>
    <t>TOTAIS</t>
  </si>
  <si>
    <t>RESPONSÁVEL TÉCNICO / COORDENADOR</t>
  </si>
  <si>
    <t>NOME COMPLETO DO RESPONSÁVEL TÉCNICO</t>
  </si>
  <si>
    <t>ASSINATURA RESP. TÉCNICO</t>
  </si>
  <si>
    <t>CLIENTE</t>
  </si>
  <si>
    <t>BANRISUL</t>
  </si>
  <si>
    <t>OBRA/SERVIÇO:</t>
  </si>
  <si>
    <t>Remoção de piso de Basalto</t>
  </si>
  <si>
    <t>AG. SANANDUVA</t>
  </si>
  <si>
    <t>REFORMA SALA DE AUTOATENDIMENTO</t>
  </si>
  <si>
    <t>Demolição de rodapé de qualquer material leve</t>
  </si>
  <si>
    <t>VIDRO LAMINADO INCOLOR 10mm ENGAVETADO COM MASSA</t>
  </si>
  <si>
    <t xml:space="preserve">INSTALAÇÃO de Porta detectora de metais cilíndrica 800mm, sistema de detecção bobina central, com vidros curvos laminados de segurança 10mm. Vide memorial. </t>
  </si>
  <si>
    <t xml:space="preserve">DESMONSTAGEM de Porta detectora de metais cilíndrica 800mm, sistema de detecção bobina central, com vidros curvos laminados de segurança 10mm. Vide memorial. </t>
  </si>
  <si>
    <t>HT</t>
  </si>
  <si>
    <t>1..</t>
  </si>
  <si>
    <t xml:space="preserve">Eletrocalha - Curva Horizontal 90° para eletrocalha 50x50mm </t>
  </si>
  <si>
    <t>1.17</t>
  </si>
  <si>
    <t>Cabo UTP, 4 pares 24AWG LSZH para CFTV (Não Halogenado) - Categoria 6.</t>
  </si>
  <si>
    <t>Patch Cord U/UTP Cat.6 - 2,5m Vermelho ou Cinza com Cover</t>
  </si>
  <si>
    <t>Rack Fechado Tamanho 19” x 12 Us x 600 mm, completo, cor Cinza RAL 7032, com régua de tomadas com 8 tomadas a 45º, um patch panel de 24 posições categoria 6, organizador de cabos, fechaduras em todas as aberturas, porta frontal e teto em aço cego e portas laterais com aletas para ventilação (Rack CFTV).</t>
  </si>
  <si>
    <t>Patch panel 24 portas RJ-45 Cat.6 - rack 19"</t>
  </si>
  <si>
    <t>Guia de cabos 1 U para racks de 19" instalado (organizador horizontal)</t>
  </si>
  <si>
    <t>Certificação de cabos de rede de pontos de CFTV Cat. 6.</t>
  </si>
  <si>
    <t>7.8</t>
  </si>
  <si>
    <t>Tomada (2P+T), 20A/250V, padrão brasileiro - NBR14.136</t>
  </si>
  <si>
    <t>1.18</t>
  </si>
  <si>
    <t>Eletrocalha - Te Horizontal para eletrocalha 50x50mm</t>
  </si>
  <si>
    <t>1.19</t>
  </si>
  <si>
    <t>1.71</t>
  </si>
  <si>
    <t xml:space="preserve">Eletrocalha - Curva de Inversão para eletrocalha 50x50mm </t>
  </si>
  <si>
    <t>12.2</t>
  </si>
  <si>
    <t>Sinalização de Incêndio e Alarme - Extintor - Fotoluminescente</t>
  </si>
  <si>
    <t>Placa fotoluminescente, tamanho 24X12cm</t>
  </si>
  <si>
    <t>12.5</t>
  </si>
  <si>
    <t>Fita adesiva antiderrapante cromodiferenciada para sinalização visual de degraus 3x20cm</t>
  </si>
  <si>
    <t>12.6</t>
  </si>
  <si>
    <t>Módulo Autonomo de iluminação de emergência , 500 lm, 115/220V, com 80 led's, difusor LEITOSO, bateria 6V-4.5Ah, autonomia 4 horas, gabinete em metal, pintura epóxi. Technomaster ou equivalente.</t>
  </si>
  <si>
    <t>Contrato 0000918/2022</t>
  </si>
  <si>
    <r>
      <t xml:space="preserve">2. ENDEREÇO DE EXECUÇÃO/ENTREGA: </t>
    </r>
    <r>
      <rPr>
        <sz val="10"/>
        <rFont val="Calibri"/>
        <family val="2"/>
        <scheme val="minor"/>
      </rPr>
      <t>Av. Dr. Silveira Neto, 169 - Sananduva/RS</t>
    </r>
  </si>
  <si>
    <r>
      <t xml:space="preserve">4. CONDIÇÕES DE PAGAMENTO: </t>
    </r>
    <r>
      <rPr>
        <sz val="10"/>
        <rFont val="Calibri"/>
        <family val="2"/>
        <scheme val="minor"/>
      </rPr>
      <t>O pagamento dos serviços deverá ocorrer até o dia 15 (quinze) do mês subsequente à prestação dos serviços, mediante medição.</t>
    </r>
  </si>
  <si>
    <r>
      <t xml:space="preserve">1. OBJETO: </t>
    </r>
    <r>
      <rPr>
        <sz val="10"/>
        <rFont val="Calibri"/>
        <family val="2"/>
        <scheme val="minor"/>
      </rPr>
      <t>ADEQUAÇÕES PARA DEMANADA LEGAL NA AGÊNCIA DE SANANDUVA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</si>
</sst>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;[Red]#,##0.00"/>
    <numFmt numFmtId="166" formatCode="* #,##0.00\ ;\-* #,##0.00\ ;* \-#\ ;@\ "/>
    <numFmt numFmtId="167" formatCode="_(* #,##0.00_);_(* \(#,##0.00\);_(* &quot;-&quot;??_);_(@_)"/>
    <numFmt numFmtId="168" formatCode="0.0000%"/>
  </numFmts>
  <fonts count="43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MS Sans Serif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name val="MS Sans Serif"/>
    </font>
    <font>
      <b/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6" fillId="0" borderId="0"/>
    <xf numFmtId="0" fontId="3" fillId="0" borderId="0"/>
    <xf numFmtId="40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9" fontId="18" fillId="0" borderId="0" applyBorder="0" applyProtection="0"/>
    <xf numFmtId="166" fontId="18" fillId="0" borderId="0" applyBorder="0" applyProtection="0"/>
    <xf numFmtId="43" fontId="15" fillId="0" borderId="0" applyFont="0" applyFill="0" applyBorder="0" applyAlignment="0" applyProtection="0"/>
    <xf numFmtId="0" fontId="2" fillId="0" borderId="0"/>
    <xf numFmtId="167" fontId="5" fillId="0" borderId="0" applyFont="0" applyFill="0" applyBorder="0" applyAlignment="0" applyProtection="0"/>
    <xf numFmtId="0" fontId="3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164" fontId="41" fillId="0" borderId="0" applyFont="0" applyFill="0" applyBorder="0" applyAlignment="0" applyProtection="0"/>
  </cellStyleXfs>
  <cellXfs count="234">
    <xf numFmtId="0" fontId="0" fillId="0" borderId="0" xfId="0"/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6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right" vertical="center" wrapText="1"/>
      <protection hidden="1"/>
    </xf>
    <xf numFmtId="0" fontId="9" fillId="0" borderId="0" xfId="0" applyFont="1" applyFill="1" applyAlignment="1" applyProtection="1">
      <alignment horizontal="left" vertical="center" wrapText="1"/>
      <protection hidden="1"/>
    </xf>
    <xf numFmtId="2" fontId="9" fillId="0" borderId="0" xfId="0" applyNumberFormat="1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9" fillId="0" borderId="0" xfId="11" applyFont="1" applyBorder="1" applyAlignment="1">
      <alignment horizontal="justify" vertical="center" wrapText="1"/>
    </xf>
    <xf numFmtId="0" fontId="20" fillId="0" borderId="0" xfId="11" applyFont="1" applyFill="1" applyBorder="1" applyAlignment="1">
      <alignment horizontal="center" vertical="center" wrapText="1"/>
    </xf>
    <xf numFmtId="0" fontId="18" fillId="0" borderId="0" xfId="11" applyFont="1" applyFill="1" applyBorder="1" applyAlignment="1">
      <alignment vertical="center"/>
    </xf>
    <xf numFmtId="0" fontId="21" fillId="0" borderId="0" xfId="11" applyFont="1" applyFill="1" applyBorder="1" applyAlignment="1">
      <alignment vertical="center"/>
    </xf>
    <xf numFmtId="0" fontId="18" fillId="0" borderId="2" xfId="11" applyFont="1" applyBorder="1" applyAlignment="1">
      <alignment vertical="center"/>
    </xf>
    <xf numFmtId="0" fontId="21" fillId="0" borderId="2" xfId="11" applyFont="1" applyBorder="1" applyAlignment="1">
      <alignment vertical="center"/>
    </xf>
    <xf numFmtId="0" fontId="9" fillId="0" borderId="3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18" fillId="0" borderId="1" xfId="11" applyFont="1" applyFill="1" applyBorder="1" applyAlignment="1">
      <alignment vertical="center"/>
    </xf>
    <xf numFmtId="0" fontId="19" fillId="0" borderId="0" xfId="11" applyFont="1" applyBorder="1" applyAlignment="1">
      <alignment horizontal="justify" vertical="center" wrapText="1"/>
    </xf>
    <xf numFmtId="0" fontId="7" fillId="0" borderId="0" xfId="0" applyFont="1" applyBorder="1" applyProtection="1">
      <protection hidden="1"/>
    </xf>
    <xf numFmtId="0" fontId="7" fillId="0" borderId="10" xfId="0" applyFont="1" applyBorder="1" applyProtection="1">
      <protection hidden="1"/>
    </xf>
    <xf numFmtId="0" fontId="7" fillId="0" borderId="10" xfId="0" applyFont="1" applyFill="1" applyBorder="1" applyAlignment="1" applyProtection="1">
      <alignment vertical="center"/>
      <protection hidden="1"/>
    </xf>
    <xf numFmtId="10" fontId="7" fillId="2" borderId="10" xfId="10" applyNumberFormat="1" applyFont="1" applyFill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10" fontId="9" fillId="0" borderId="8" xfId="1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0" fontId="9" fillId="0" borderId="0" xfId="10" applyNumberFormat="1" applyFont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10" fontId="9" fillId="2" borderId="0" xfId="10" applyNumberFormat="1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vertical="center"/>
      <protection hidden="1"/>
    </xf>
    <xf numFmtId="10" fontId="9" fillId="2" borderId="8" xfId="10" applyNumberFormat="1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10" fontId="9" fillId="0" borderId="9" xfId="10" applyNumberFormat="1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vertical="center"/>
      <protection hidden="1"/>
    </xf>
    <xf numFmtId="10" fontId="9" fillId="0" borderId="11" xfId="10" applyNumberFormat="1" applyFont="1" applyBorder="1" applyAlignment="1" applyProtection="1">
      <alignment vertical="center"/>
      <protection locked="0"/>
    </xf>
    <xf numFmtId="10" fontId="9" fillId="0" borderId="8" xfId="0" applyNumberFormat="1" applyFont="1" applyBorder="1" applyAlignment="1" applyProtection="1">
      <alignment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10" fontId="9" fillId="2" borderId="11" xfId="10" applyNumberFormat="1" applyFont="1" applyFill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horizontal="center" vertical="center"/>
      <protection hidden="1"/>
    </xf>
    <xf numFmtId="0" fontId="14" fillId="2" borderId="12" xfId="0" applyFont="1" applyFill="1" applyBorder="1" applyAlignment="1" applyProtection="1">
      <alignment vertical="center"/>
      <protection hidden="1"/>
    </xf>
    <xf numFmtId="10" fontId="9" fillId="2" borderId="0" xfId="10" applyNumberFormat="1" applyFont="1" applyFill="1" applyBorder="1" applyAlignment="1" applyProtection="1">
      <alignment vertical="center"/>
      <protection hidden="1"/>
    </xf>
    <xf numFmtId="10" fontId="9" fillId="0" borderId="0" xfId="10" applyNumberFormat="1" applyFont="1" applyBorder="1" applyAlignment="1" applyProtection="1">
      <alignment vertical="center"/>
      <protection hidden="1"/>
    </xf>
    <xf numFmtId="0" fontId="31" fillId="0" borderId="18" xfId="17" applyBorder="1" applyAlignment="1">
      <alignment vertical="center"/>
    </xf>
    <xf numFmtId="0" fontId="31" fillId="0" borderId="19" xfId="17" applyBorder="1" applyAlignment="1">
      <alignment vertical="center"/>
    </xf>
    <xf numFmtId="0" fontId="31" fillId="0" borderId="0" xfId="17"/>
    <xf numFmtId="0" fontId="31" fillId="0" borderId="21" xfId="17" applyBorder="1" applyAlignment="1">
      <alignment vertical="center"/>
    </xf>
    <xf numFmtId="0" fontId="31" fillId="0" borderId="0" xfId="17" applyAlignment="1">
      <alignment vertical="center"/>
    </xf>
    <xf numFmtId="0" fontId="33" fillId="0" borderId="0" xfId="17" applyFont="1"/>
    <xf numFmtId="0" fontId="35" fillId="0" borderId="0" xfId="17" applyFont="1"/>
    <xf numFmtId="0" fontId="35" fillId="0" borderId="29" xfId="17" applyFont="1" applyBorder="1"/>
    <xf numFmtId="0" fontId="36" fillId="7" borderId="30" xfId="17" applyFont="1" applyFill="1" applyBorder="1"/>
    <xf numFmtId="0" fontId="36" fillId="7" borderId="31" xfId="17" applyFont="1" applyFill="1" applyBorder="1"/>
    <xf numFmtId="0" fontId="37" fillId="7" borderId="31" xfId="17" applyFont="1" applyFill="1" applyBorder="1"/>
    <xf numFmtId="0" fontId="37" fillId="7" borderId="32" xfId="17" applyFont="1" applyFill="1" applyBorder="1"/>
    <xf numFmtId="0" fontId="37" fillId="0" borderId="0" xfId="17" applyFont="1"/>
    <xf numFmtId="0" fontId="38" fillId="0" borderId="33" xfId="17" applyFont="1" applyBorder="1"/>
    <xf numFmtId="0" fontId="38" fillId="0" borderId="0" xfId="17" applyFont="1"/>
    <xf numFmtId="0" fontId="38" fillId="0" borderId="29" xfId="17" applyFont="1" applyBorder="1"/>
    <xf numFmtId="0" fontId="39" fillId="4" borderId="34" xfId="17" applyFont="1" applyFill="1" applyBorder="1"/>
    <xf numFmtId="0" fontId="39" fillId="4" borderId="24" xfId="17" applyFont="1" applyFill="1" applyBorder="1"/>
    <xf numFmtId="0" fontId="39" fillId="4" borderId="35" xfId="17" applyFont="1" applyFill="1" applyBorder="1"/>
    <xf numFmtId="0" fontId="39" fillId="4" borderId="36" xfId="17" applyFont="1" applyFill="1" applyBorder="1"/>
    <xf numFmtId="0" fontId="39" fillId="4" borderId="23" xfId="17" applyFont="1" applyFill="1" applyBorder="1"/>
    <xf numFmtId="0" fontId="39" fillId="4" borderId="25" xfId="17" applyFont="1" applyFill="1" applyBorder="1"/>
    <xf numFmtId="0" fontId="35" fillId="0" borderId="37" xfId="17" applyFont="1" applyBorder="1" applyAlignment="1">
      <alignment horizontal="center"/>
    </xf>
    <xf numFmtId="0" fontId="35" fillId="0" borderId="23" xfId="17" applyFont="1" applyBorder="1" applyAlignment="1">
      <alignment horizontal="center"/>
    </xf>
    <xf numFmtId="0" fontId="35" fillId="0" borderId="39" xfId="17" applyFont="1" applyBorder="1" applyAlignment="1">
      <alignment horizontal="left"/>
    </xf>
    <xf numFmtId="0" fontId="33" fillId="0" borderId="40" xfId="17" applyFont="1" applyBorder="1"/>
    <xf numFmtId="0" fontId="33" fillId="0" borderId="42" xfId="17" applyFont="1" applyBorder="1" applyAlignment="1">
      <alignment horizontal="center"/>
    </xf>
    <xf numFmtId="0" fontId="33" fillId="0" borderId="43" xfId="17" applyFont="1" applyBorder="1" applyAlignment="1">
      <alignment horizontal="center"/>
    </xf>
    <xf numFmtId="0" fontId="33" fillId="0" borderId="44" xfId="17" applyFont="1" applyBorder="1" applyAlignment="1">
      <alignment horizontal="center"/>
    </xf>
    <xf numFmtId="0" fontId="35" fillId="7" borderId="45" xfId="17" applyFont="1" applyFill="1" applyBorder="1" applyAlignment="1">
      <alignment horizontal="left"/>
    </xf>
    <xf numFmtId="0" fontId="39" fillId="7" borderId="43" xfId="17" applyFont="1" applyFill="1" applyBorder="1"/>
    <xf numFmtId="167" fontId="39" fillId="8" borderId="42" xfId="17" applyNumberFormat="1" applyFont="1" applyFill="1" applyBorder="1"/>
    <xf numFmtId="168" fontId="39" fillId="8" borderId="42" xfId="17" applyNumberFormat="1" applyFont="1" applyFill="1" applyBorder="1"/>
    <xf numFmtId="167" fontId="39" fillId="8" borderId="42" xfId="17" applyNumberFormat="1" applyFont="1" applyFill="1" applyBorder="1" applyAlignment="1">
      <alignment horizontal="center"/>
    </xf>
    <xf numFmtId="10" fontId="39" fillId="8" borderId="42" xfId="17" applyNumberFormat="1" applyFont="1" applyFill="1" applyBorder="1"/>
    <xf numFmtId="10" fontId="39" fillId="8" borderId="44" xfId="17" applyNumberFormat="1" applyFont="1" applyFill="1" applyBorder="1"/>
    <xf numFmtId="0" fontId="35" fillId="0" borderId="45" xfId="17" applyFont="1" applyBorder="1" applyAlignment="1">
      <alignment horizontal="left"/>
    </xf>
    <xf numFmtId="0" fontId="38" fillId="0" borderId="40" xfId="17" applyFont="1" applyBorder="1"/>
    <xf numFmtId="167" fontId="39" fillId="9" borderId="42" xfId="17" applyNumberFormat="1" applyFont="1" applyFill="1" applyBorder="1"/>
    <xf numFmtId="10" fontId="39" fillId="0" borderId="42" xfId="17" applyNumberFormat="1" applyFont="1" applyBorder="1"/>
    <xf numFmtId="9" fontId="40" fillId="0" borderId="42" xfId="17" applyNumberFormat="1" applyFont="1" applyBorder="1" applyAlignment="1">
      <alignment horizontal="center"/>
    </xf>
    <xf numFmtId="4" fontId="39" fillId="0" borderId="42" xfId="17" applyNumberFormat="1" applyFont="1" applyBorder="1"/>
    <xf numFmtId="0" fontId="35" fillId="0" borderId="44" xfId="17" applyFont="1" applyBorder="1" applyAlignment="1">
      <alignment horizontal="center"/>
    </xf>
    <xf numFmtId="0" fontId="35" fillId="0" borderId="37" xfId="17" applyFont="1" applyBorder="1" applyAlignment="1">
      <alignment horizontal="left"/>
    </xf>
    <xf numFmtId="0" fontId="38" fillId="0" borderId="21" xfId="17" applyFont="1" applyBorder="1"/>
    <xf numFmtId="0" fontId="33" fillId="0" borderId="29" xfId="17" applyFont="1" applyBorder="1"/>
    <xf numFmtId="0" fontId="32" fillId="4" borderId="34" xfId="17" applyFont="1" applyFill="1" applyBorder="1"/>
    <xf numFmtId="0" fontId="32" fillId="4" borderId="35" xfId="17" applyFont="1" applyFill="1" applyBorder="1"/>
    <xf numFmtId="0" fontId="32" fillId="4" borderId="36" xfId="17" applyFont="1" applyFill="1" applyBorder="1" applyAlignment="1">
      <alignment horizontal="center"/>
    </xf>
    <xf numFmtId="0" fontId="5" fillId="0" borderId="21" xfId="17" applyFont="1" applyBorder="1"/>
    <xf numFmtId="0" fontId="5" fillId="0" borderId="40" xfId="17" applyFont="1" applyBorder="1"/>
    <xf numFmtId="0" fontId="5" fillId="0" borderId="23" xfId="17" applyFont="1" applyBorder="1"/>
    <xf numFmtId="0" fontId="5" fillId="0" borderId="38" xfId="17" applyFont="1" applyBorder="1" applyAlignment="1">
      <alignment horizontal="center"/>
    </xf>
    <xf numFmtId="0" fontId="5" fillId="0" borderId="27" xfId="17" applyFont="1" applyBorder="1"/>
    <xf numFmtId="0" fontId="5" fillId="0" borderId="41" xfId="17" applyFont="1" applyBorder="1" applyAlignment="1">
      <alignment horizontal="center"/>
    </xf>
    <xf numFmtId="0" fontId="5" fillId="0" borderId="46" xfId="17" applyFont="1" applyBorder="1"/>
    <xf numFmtId="0" fontId="5" fillId="0" borderId="24" xfId="17" applyFont="1" applyBorder="1"/>
    <xf numFmtId="0" fontId="5" fillId="0" borderId="47" xfId="17" applyFont="1" applyBorder="1"/>
    <xf numFmtId="0" fontId="5" fillId="0" borderId="48" xfId="17" applyFont="1" applyBorder="1"/>
    <xf numFmtId="0" fontId="5" fillId="0" borderId="49" xfId="17" applyFont="1" applyBorder="1" applyAlignment="1">
      <alignment horizontal="center"/>
    </xf>
    <xf numFmtId="0" fontId="35" fillId="0" borderId="24" xfId="17" applyFont="1" applyBorder="1" applyAlignment="1">
      <alignment horizontal="center"/>
    </xf>
    <xf numFmtId="0" fontId="33" fillId="0" borderId="0" xfId="17" applyFont="1" applyBorder="1"/>
    <xf numFmtId="0" fontId="5" fillId="0" borderId="1" xfId="17" applyFont="1" applyBorder="1" applyAlignment="1">
      <alignment horizontal="left"/>
    </xf>
    <xf numFmtId="43" fontId="33" fillId="0" borderId="0" xfId="17" applyNumberFormat="1" applyFont="1"/>
    <xf numFmtId="0" fontId="35" fillId="8" borderId="45" xfId="17" applyFont="1" applyFill="1" applyBorder="1" applyAlignment="1">
      <alignment horizontal="left"/>
    </xf>
    <xf numFmtId="0" fontId="39" fillId="8" borderId="43" xfId="17" applyFont="1" applyFill="1" applyBorder="1"/>
    <xf numFmtId="0" fontId="31" fillId="8" borderId="0" xfId="17" applyFill="1"/>
    <xf numFmtId="167" fontId="36" fillId="10" borderId="42" xfId="17" applyNumberFormat="1" applyFont="1" applyFill="1" applyBorder="1"/>
    <xf numFmtId="10" fontId="42" fillId="10" borderId="42" xfId="17" applyNumberFormat="1" applyFont="1" applyFill="1" applyBorder="1"/>
    <xf numFmtId="168" fontId="36" fillId="10" borderId="42" xfId="17" applyNumberFormat="1" applyFont="1" applyFill="1" applyBorder="1"/>
    <xf numFmtId="167" fontId="36" fillId="10" borderId="35" xfId="17" applyNumberFormat="1" applyFont="1" applyFill="1" applyBorder="1" applyAlignment="1">
      <alignment horizontal="right" vertical="center"/>
    </xf>
    <xf numFmtId="4" fontId="9" fillId="0" borderId="0" xfId="0" applyNumberFormat="1" applyFont="1" applyFill="1" applyAlignment="1" applyProtection="1">
      <alignment horizontal="right" vertical="center" wrapText="1"/>
      <protection hidden="1"/>
    </xf>
    <xf numFmtId="10" fontId="13" fillId="0" borderId="13" xfId="0" applyNumberFormat="1" applyFont="1" applyFill="1" applyBorder="1" applyAlignment="1" applyProtection="1">
      <alignment horizontal="right" vertical="center" wrapText="1"/>
      <protection hidden="1"/>
    </xf>
    <xf numFmtId="14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14" xfId="0" applyFont="1" applyFill="1" applyBorder="1" applyAlignment="1" applyProtection="1">
      <alignment horizontal="right" vertical="center" wrapText="1"/>
      <protection hidden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right" vertical="center" wrapText="1"/>
      <protection hidden="1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4" fontId="14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0" applyNumberFormat="1" applyFont="1" applyFill="1" applyBorder="1" applyAlignment="1" applyProtection="1">
      <alignment horizontal="left" vertical="center" wrapText="1"/>
      <protection hidden="1"/>
    </xf>
    <xf numFmtId="4" fontId="9" fillId="0" borderId="14" xfId="0" applyNumberFormat="1" applyFont="1" applyFill="1" applyBorder="1" applyAlignment="1" applyProtection="1">
      <alignment horizontal="right" vertical="center" wrapText="1"/>
      <protection hidden="1"/>
    </xf>
    <xf numFmtId="165" fontId="7" fillId="0" borderId="8" xfId="0" applyNumberFormat="1" applyFont="1" applyFill="1" applyBorder="1" applyAlignment="1" applyProtection="1">
      <alignment horizontal="right" vertical="center" wrapText="1"/>
      <protection hidden="1"/>
    </xf>
    <xf numFmtId="165" fontId="7" fillId="0" borderId="8" xfId="0" applyNumberFormat="1" applyFont="1" applyFill="1" applyBorder="1" applyAlignment="1" applyProtection="1">
      <alignment horizontal="lef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center" wrapText="1"/>
      <protection hidden="1"/>
    </xf>
    <xf numFmtId="4" fontId="9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6" xfId="0" applyFont="1" applyFill="1" applyBorder="1" applyAlignment="1" applyProtection="1">
      <alignment horizontal="right" vertical="center" wrapText="1"/>
      <protection hidden="1"/>
    </xf>
    <xf numFmtId="4" fontId="7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0" xfId="0" applyFont="1" applyFill="1" applyBorder="1" applyAlignment="1" applyProtection="1">
      <alignment horizontal="right" vertical="center" wrapText="1"/>
      <protection hidden="1"/>
    </xf>
    <xf numFmtId="4" fontId="7" fillId="0" borderId="5" xfId="0" applyNumberFormat="1" applyFont="1" applyFill="1" applyBorder="1" applyAlignment="1" applyProtection="1">
      <alignment horizontal="right" vertical="center" wrapText="1"/>
      <protection hidden="1"/>
    </xf>
    <xf numFmtId="1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1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vertical="center" wrapText="1"/>
      <protection hidden="1"/>
    </xf>
    <xf numFmtId="0" fontId="9" fillId="0" borderId="13" xfId="0" applyFont="1" applyFill="1" applyBorder="1" applyAlignment="1" applyProtection="1">
      <alignment horizontal="right" vertical="center" wrapText="1"/>
      <protection hidden="1"/>
    </xf>
    <xf numFmtId="1" fontId="9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4" fontId="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9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13" xfId="0" applyNumberFormat="1" applyFont="1" applyFill="1" applyBorder="1" applyAlignment="1" applyProtection="1">
      <alignment vertical="center" wrapText="1"/>
      <protection hidden="1"/>
    </xf>
    <xf numFmtId="1" fontId="7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3" xfId="0" applyFont="1" applyFill="1" applyBorder="1" applyAlignment="1" applyProtection="1">
      <alignment vertical="center" wrapText="1"/>
      <protection hidden="1"/>
    </xf>
    <xf numFmtId="1" fontId="9" fillId="0" borderId="13" xfId="0" applyNumberFormat="1" applyFont="1" applyFill="1" applyBorder="1" applyAlignment="1" applyProtection="1">
      <alignment horizontal="center" vertical="center" wrapText="1"/>
      <protection hidden="1"/>
    </xf>
    <xf numFmtId="4" fontId="9" fillId="0" borderId="13" xfId="0" applyNumberFormat="1" applyFont="1" applyFill="1" applyBorder="1" applyAlignment="1" applyProtection="1">
      <alignment horizontal="right" vertical="center" wrapText="1"/>
      <protection hidden="1"/>
    </xf>
    <xf numFmtId="1" fontId="9" fillId="0" borderId="13" xfId="0" applyNumberFormat="1" applyFont="1" applyFill="1" applyBorder="1" applyAlignment="1" applyProtection="1">
      <alignment horizontal="right" vertical="center" wrapText="1"/>
      <protection hidden="1"/>
    </xf>
    <xf numFmtId="1" fontId="9" fillId="0" borderId="8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8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8" xfId="14" applyNumberFormat="1" applyFont="1" applyFill="1" applyBorder="1" applyAlignment="1" applyProtection="1">
      <alignment horizontal="right" vertical="center" wrapText="1"/>
      <protection hidden="1"/>
    </xf>
    <xf numFmtId="1" fontId="26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8" xfId="0" applyFont="1" applyFill="1" applyBorder="1" applyAlignment="1" applyProtection="1">
      <alignment vertical="center" wrapText="1"/>
      <protection hidden="1"/>
    </xf>
    <xf numFmtId="1" fontId="26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8" xfId="0" applyFont="1" applyFill="1" applyBorder="1" applyAlignment="1" applyProtection="1">
      <alignment horizontal="center" vertical="center" wrapText="1"/>
      <protection hidden="1"/>
    </xf>
    <xf numFmtId="4" fontId="26" fillId="0" borderId="8" xfId="0" applyNumberFormat="1" applyFont="1" applyFill="1" applyBorder="1" applyAlignment="1" applyProtection="1">
      <alignment horizontal="right" vertical="center" wrapText="1"/>
      <protection hidden="1"/>
    </xf>
    <xf numFmtId="4" fontId="26" fillId="0" borderId="8" xfId="14" applyNumberFormat="1" applyFont="1" applyFill="1" applyBorder="1" applyAlignment="1" applyProtection="1">
      <alignment horizontal="right" vertical="center" wrapText="1"/>
      <protection hidden="1"/>
    </xf>
    <xf numFmtId="1" fontId="7" fillId="0" borderId="13" xfId="0" applyNumberFormat="1" applyFont="1" applyFill="1" applyBorder="1" applyAlignment="1" applyProtection="1">
      <alignment horizontal="left" vertical="center" wrapText="1"/>
      <protection hidden="1"/>
    </xf>
    <xf numFmtId="165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4" fontId="14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12" fillId="0" borderId="13" xfId="0" applyFont="1" applyFill="1" applyBorder="1" applyAlignment="1" applyProtection="1">
      <alignment horizontal="right" vertical="center" wrapText="1"/>
      <protection hidden="1"/>
    </xf>
    <xf numFmtId="4" fontId="9" fillId="0" borderId="0" xfId="0" applyNumberFormat="1" applyFont="1" applyFill="1" applyAlignment="1" applyProtection="1">
      <alignment horizontal="right" vertical="center" wrapText="1"/>
      <protection hidden="1"/>
    </xf>
    <xf numFmtId="0" fontId="7" fillId="0" borderId="5" xfId="0" applyFont="1" applyFill="1" applyBorder="1" applyAlignment="1" applyProtection="1">
      <alignment horizontal="right" vertical="center" wrapText="1"/>
      <protection hidden="1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right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4" fontId="14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 wrapText="1"/>
      <protection hidden="1"/>
    </xf>
    <xf numFmtId="2" fontId="14" fillId="0" borderId="13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0" fillId="3" borderId="4" xfId="11" applyFont="1" applyFill="1" applyBorder="1" applyAlignment="1">
      <alignment horizontal="center" vertical="center"/>
    </xf>
    <xf numFmtId="0" fontId="19" fillId="0" borderId="0" xfId="11" applyFont="1" applyBorder="1" applyAlignment="1">
      <alignment horizontal="justify" vertical="center"/>
    </xf>
    <xf numFmtId="0" fontId="19" fillId="0" borderId="3" xfId="11" applyFont="1" applyBorder="1" applyAlignment="1">
      <alignment horizontal="justify" vertical="center" wrapText="1"/>
    </xf>
    <xf numFmtId="0" fontId="19" fillId="0" borderId="0" xfId="11" applyFont="1" applyBorder="1" applyAlignment="1">
      <alignment horizontal="justify" vertical="center" wrapText="1"/>
    </xf>
    <xf numFmtId="0" fontId="19" fillId="0" borderId="4" xfId="11" applyFont="1" applyBorder="1" applyAlignment="1">
      <alignment horizontal="justify" vertical="center" wrapText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0" fontId="5" fillId="0" borderId="33" xfId="17" applyFont="1" applyBorder="1" applyAlignment="1">
      <alignment horizontal="left"/>
    </xf>
    <xf numFmtId="0" fontId="5" fillId="0" borderId="41" xfId="17" applyFont="1" applyBorder="1" applyAlignment="1">
      <alignment horizontal="left"/>
    </xf>
    <xf numFmtId="0" fontId="32" fillId="4" borderId="19" xfId="17" applyFont="1" applyFill="1" applyBorder="1" applyAlignment="1">
      <alignment horizontal="center"/>
    </xf>
    <xf numFmtId="0" fontId="32" fillId="4" borderId="20" xfId="17" applyFont="1" applyFill="1" applyBorder="1" applyAlignment="1">
      <alignment horizontal="center"/>
    </xf>
    <xf numFmtId="0" fontId="33" fillId="5" borderId="22" xfId="17" applyFont="1" applyFill="1" applyBorder="1" applyAlignment="1">
      <alignment horizontal="center" vertical="center"/>
    </xf>
    <xf numFmtId="0" fontId="33" fillId="5" borderId="26" xfId="17" applyFont="1" applyFill="1" applyBorder="1" applyAlignment="1">
      <alignment horizontal="center" vertical="center"/>
    </xf>
    <xf numFmtId="0" fontId="32" fillId="6" borderId="23" xfId="17" applyFont="1" applyFill="1" applyBorder="1" applyAlignment="1">
      <alignment horizontal="center" vertical="center" wrapText="1"/>
    </xf>
    <xf numFmtId="0" fontId="32" fillId="6" borderId="24" xfId="17" applyFont="1" applyFill="1" applyBorder="1" applyAlignment="1">
      <alignment horizontal="center" vertical="center" wrapText="1"/>
    </xf>
    <xf numFmtId="0" fontId="32" fillId="6" borderId="25" xfId="17" applyFont="1" applyFill="1" applyBorder="1" applyAlignment="1">
      <alignment horizontal="center" vertical="center" wrapText="1"/>
    </xf>
    <xf numFmtId="0" fontId="32" fillId="6" borderId="27" xfId="17" applyFont="1" applyFill="1" applyBorder="1" applyAlignment="1">
      <alignment horizontal="center" vertical="center" wrapText="1"/>
    </xf>
    <xf numFmtId="0" fontId="32" fillId="6" borderId="1" xfId="17" applyFont="1" applyFill="1" applyBorder="1" applyAlignment="1">
      <alignment horizontal="center" vertical="center" wrapText="1"/>
    </xf>
    <xf numFmtId="0" fontId="32" fillId="6" borderId="28" xfId="17" applyFont="1" applyFill="1" applyBorder="1" applyAlignment="1">
      <alignment horizontal="center" vertical="center" wrapText="1"/>
    </xf>
    <xf numFmtId="0" fontId="34" fillId="6" borderId="23" xfId="17" applyFont="1" applyFill="1" applyBorder="1" applyAlignment="1">
      <alignment horizontal="center" vertical="center" wrapText="1"/>
    </xf>
    <xf numFmtId="0" fontId="34" fillId="6" borderId="24" xfId="17" applyFont="1" applyFill="1" applyBorder="1" applyAlignment="1">
      <alignment horizontal="center" vertical="center" wrapText="1"/>
    </xf>
    <xf numFmtId="0" fontId="34" fillId="6" borderId="25" xfId="17" applyFont="1" applyFill="1" applyBorder="1" applyAlignment="1">
      <alignment horizontal="center" vertical="center" wrapText="1"/>
    </xf>
    <xf numFmtId="0" fontId="34" fillId="6" borderId="27" xfId="17" applyFont="1" applyFill="1" applyBorder="1" applyAlignment="1">
      <alignment horizontal="center" vertical="center" wrapText="1"/>
    </xf>
    <xf numFmtId="0" fontId="34" fillId="6" borderId="1" xfId="17" applyFont="1" applyFill="1" applyBorder="1" applyAlignment="1">
      <alignment horizontal="center" vertical="center" wrapText="1"/>
    </xf>
    <xf numFmtId="0" fontId="34" fillId="6" borderId="28" xfId="17" applyFont="1" applyFill="1" applyBorder="1" applyAlignment="1">
      <alignment horizontal="center" vertical="center" wrapText="1"/>
    </xf>
    <xf numFmtId="0" fontId="35" fillId="0" borderId="38" xfId="17" applyFont="1" applyBorder="1" applyAlignment="1">
      <alignment horizontal="center" vertical="center" wrapText="1"/>
    </xf>
    <xf numFmtId="0" fontId="35" fillId="0" borderId="41" xfId="17" applyFont="1" applyBorder="1" applyAlignment="1">
      <alignment horizontal="center" vertical="center" wrapText="1"/>
    </xf>
    <xf numFmtId="0" fontId="35" fillId="0" borderId="22" xfId="17" applyFont="1" applyBorder="1" applyAlignment="1">
      <alignment horizontal="center" vertical="center" wrapText="1"/>
    </xf>
    <xf numFmtId="0" fontId="35" fillId="0" borderId="27" xfId="17" applyFont="1" applyBorder="1" applyAlignment="1">
      <alignment horizontal="center" vertical="center" wrapText="1"/>
    </xf>
    <xf numFmtId="0" fontId="35" fillId="0" borderId="23" xfId="17" applyFont="1" applyBorder="1" applyAlignment="1">
      <alignment horizontal="center"/>
    </xf>
    <xf numFmtId="0" fontId="35" fillId="0" borderId="38" xfId="17" applyFont="1" applyBorder="1" applyAlignment="1">
      <alignment horizontal="center"/>
    </xf>
    <xf numFmtId="0" fontId="35" fillId="0" borderId="25" xfId="17" applyFont="1" applyBorder="1" applyAlignment="1">
      <alignment horizontal="center"/>
    </xf>
    <xf numFmtId="0" fontId="36" fillId="10" borderId="34" xfId="17" applyFont="1" applyFill="1" applyBorder="1" applyAlignment="1">
      <alignment horizontal="right" vertical="center"/>
    </xf>
    <xf numFmtId="0" fontId="36" fillId="10" borderId="35" xfId="17" applyFont="1" applyFill="1" applyBorder="1" applyAlignment="1">
      <alignment horizontal="right" vertical="center"/>
    </xf>
  </cellXfs>
  <cellStyles count="30">
    <cellStyle name="Moeda 2" xfId="1"/>
    <cellStyle name="Moeda 2 2" xfId="18"/>
    <cellStyle name="Moeda 3" xfId="2"/>
    <cellStyle name="Moeda 3 2" xfId="19"/>
    <cellStyle name="Moeda 4" xfId="29"/>
    <cellStyle name="Normal" xfId="0" builtinId="0"/>
    <cellStyle name="Normal 2" xfId="3"/>
    <cellStyle name="Normal 2 2" xfId="4"/>
    <cellStyle name="Normal 2 3" xfId="20"/>
    <cellStyle name="Normal 3" xfId="5"/>
    <cellStyle name="Normal 3 2" xfId="11"/>
    <cellStyle name="Normal 3 3" xfId="21"/>
    <cellStyle name="Normal 4" xfId="15"/>
    <cellStyle name="Normal 4 2" xfId="26"/>
    <cellStyle name="Normal 5" xfId="17"/>
    <cellStyle name="Normal 5 2" xfId="6"/>
    <cellStyle name="Normal 5 3" xfId="28"/>
    <cellStyle name="Porcentagem" xfId="10" builtinId="5"/>
    <cellStyle name="Porcentagem 2" xfId="12"/>
    <cellStyle name="Porcentagem 3" xfId="24"/>
    <cellStyle name="TableStyleLight1" xfId="13"/>
    <cellStyle name="Vírgula" xfId="14" builtinId="3"/>
    <cellStyle name="Vírgula 2" xfId="7"/>
    <cellStyle name="Vírgula 3" xfId="8"/>
    <cellStyle name="Vírgula 3 2" xfId="22"/>
    <cellStyle name="Vírgula 4" xfId="9"/>
    <cellStyle name="Vírgula 4 2" xfId="23"/>
    <cellStyle name="Vírgula 5" xfId="25"/>
    <cellStyle name="Vírgula 6 2 3 4" xfId="16"/>
    <cellStyle name="Vírgula 6 2 3 4 2" xfId="27"/>
  </cellStyles>
  <dxfs count="80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FF505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242496</xdr:colOff>
      <xdr:row>0</xdr:row>
      <xdr:rowOff>42134</xdr:rowOff>
    </xdr:from>
    <xdr:to>
      <xdr:col>1</xdr:col>
      <xdr:colOff>925606</xdr:colOff>
      <xdr:row>5</xdr:row>
      <xdr:rowOff>84044</xdr:rowOff>
    </xdr:to>
    <xdr:pic>
      <xdr:nvPicPr>
        <xdr:cNvPr id="4" name="Imagem 2" descr="Simulador de Financiamento Imobiliário Barinsul | Jovem aprendiz, Concurso,  Financiamento imobiliári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96" y="42134"/>
          <a:ext cx="1277022" cy="82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A144"/>
  <sheetViews>
    <sheetView tabSelected="1" topLeftCell="A131" zoomScaleNormal="100" workbookViewId="0">
      <selection activeCell="F141" sqref="F141"/>
    </sheetView>
  </sheetViews>
  <sheetFormatPr defaultColWidth="11.42578125" defaultRowHeight="15" x14ac:dyDescent="0.2"/>
  <cols>
    <col min="1" max="1" width="11" style="13" bestFit="1" customWidth="1"/>
    <col min="2" max="2" width="95" style="14" customWidth="1"/>
    <col min="3" max="3" width="9.7109375" style="15" customWidth="1"/>
    <col min="4" max="4" width="6.7109375" style="16" customWidth="1"/>
    <col min="5" max="5" width="15.5703125" style="134" customWidth="1"/>
    <col min="6" max="6" width="16" style="134" customWidth="1"/>
    <col min="7" max="7" width="18.7109375" style="134" customWidth="1"/>
    <col min="8" max="200" width="11.42578125" style="12" customWidth="1"/>
    <col min="201" max="201" width="56.28515625" style="12" customWidth="1"/>
    <col min="202" max="16384" width="11.42578125" style="12"/>
  </cols>
  <sheetData>
    <row r="1" spans="1:209" ht="14.45" customHeight="1" x14ac:dyDescent="0.2">
      <c r="E1" s="12"/>
      <c r="F1" s="12"/>
      <c r="G1" s="12"/>
    </row>
    <row r="2" spans="1:209" ht="15" customHeight="1" x14ac:dyDescent="0.2">
      <c r="A2" s="181" t="s">
        <v>20</v>
      </c>
      <c r="B2" s="181"/>
      <c r="C2" s="181"/>
      <c r="D2" s="181"/>
      <c r="E2" s="181"/>
      <c r="F2" s="181"/>
      <c r="G2" s="181"/>
    </row>
    <row r="3" spans="1:209" ht="15" customHeight="1" x14ac:dyDescent="0.2">
      <c r="A3" s="181"/>
      <c r="B3" s="181"/>
      <c r="C3" s="181"/>
      <c r="D3" s="181"/>
      <c r="E3" s="181"/>
      <c r="F3" s="181"/>
      <c r="G3" s="181"/>
    </row>
    <row r="4" spans="1:209" ht="15" customHeight="1" x14ac:dyDescent="0.2">
      <c r="A4" s="183" t="s">
        <v>294</v>
      </c>
      <c r="B4" s="183"/>
      <c r="C4" s="183"/>
      <c r="D4" s="183"/>
      <c r="E4" s="186" t="s">
        <v>291</v>
      </c>
      <c r="F4" s="186"/>
      <c r="G4" s="186"/>
    </row>
    <row r="5" spans="1:209" ht="15" customHeight="1" x14ac:dyDescent="0.2">
      <c r="A5" s="184" t="s">
        <v>292</v>
      </c>
      <c r="B5" s="184"/>
      <c r="C5" s="184"/>
      <c r="D5" s="184"/>
      <c r="E5" s="185" t="s">
        <v>19</v>
      </c>
      <c r="F5" s="185"/>
      <c r="G5" s="135">
        <f>BDI!D21</f>
        <v>0.25</v>
      </c>
    </row>
    <row r="6" spans="1:209" ht="23.25" customHeight="1" x14ac:dyDescent="0.2">
      <c r="A6" s="184" t="s">
        <v>241</v>
      </c>
      <c r="B6" s="184"/>
      <c r="C6" s="184"/>
      <c r="D6" s="184"/>
      <c r="E6" s="185" t="s">
        <v>239</v>
      </c>
      <c r="F6" s="185"/>
      <c r="G6" s="135">
        <v>1.111</v>
      </c>
    </row>
    <row r="7" spans="1:209" ht="24.95" customHeight="1" x14ac:dyDescent="0.2">
      <c r="A7" s="183" t="s">
        <v>293</v>
      </c>
      <c r="B7" s="184"/>
      <c r="C7" s="184"/>
      <c r="D7" s="184"/>
      <c r="E7" s="185" t="s">
        <v>8</v>
      </c>
      <c r="F7" s="185"/>
      <c r="G7" s="136"/>
    </row>
    <row r="8" spans="1:209" ht="15.75" thickBot="1" x14ac:dyDescent="0.25">
      <c r="A8" s="184"/>
      <c r="B8" s="184"/>
      <c r="C8" s="184"/>
      <c r="D8" s="184"/>
      <c r="E8" s="137"/>
      <c r="F8" s="137"/>
      <c r="G8" s="155"/>
    </row>
    <row r="9" spans="1:209" s="7" customFormat="1" ht="15.75" thickBot="1" x14ac:dyDescent="0.25">
      <c r="A9" s="191" t="s">
        <v>22</v>
      </c>
      <c r="B9" s="191"/>
      <c r="C9" s="191"/>
      <c r="D9" s="191"/>
      <c r="E9" s="191"/>
      <c r="F9" s="191"/>
      <c r="G9" s="19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</row>
    <row r="10" spans="1:209" s="10" customFormat="1" ht="23.25" customHeight="1" x14ac:dyDescent="0.2">
      <c r="A10" s="138" t="s">
        <v>6</v>
      </c>
      <c r="B10" s="139"/>
      <c r="C10" s="138" t="s">
        <v>7</v>
      </c>
      <c r="D10" s="188"/>
      <c r="E10" s="188"/>
      <c r="F10" s="138" t="s">
        <v>16</v>
      </c>
      <c r="G10" s="139"/>
      <c r="H10" s="8"/>
      <c r="I10" s="8"/>
      <c r="J10" s="8"/>
      <c r="K10" s="8"/>
      <c r="L10" s="9"/>
      <c r="M10" s="8"/>
      <c r="N10" s="8"/>
      <c r="O10" s="8"/>
      <c r="P10" s="8"/>
      <c r="Q10" s="8"/>
      <c r="R10" s="8"/>
      <c r="S10" s="8"/>
      <c r="T10" s="9"/>
      <c r="U10" s="8"/>
      <c r="V10" s="8"/>
      <c r="W10" s="8"/>
      <c r="X10" s="8"/>
      <c r="Y10" s="8"/>
      <c r="Z10" s="8"/>
      <c r="AA10" s="8"/>
      <c r="AB10" s="9"/>
      <c r="AC10" s="8"/>
      <c r="AD10" s="8"/>
      <c r="AE10" s="8"/>
      <c r="AF10" s="8"/>
      <c r="AG10" s="8"/>
      <c r="AH10" s="8"/>
      <c r="AI10" s="8"/>
      <c r="AJ10" s="9"/>
      <c r="AK10" s="8"/>
      <c r="AL10" s="8"/>
      <c r="AM10" s="8"/>
      <c r="AN10" s="8"/>
      <c r="AO10" s="8"/>
      <c r="AP10" s="8"/>
      <c r="AQ10" s="8"/>
      <c r="AR10" s="9"/>
      <c r="AS10" s="8"/>
      <c r="AT10" s="8"/>
      <c r="AU10" s="8"/>
      <c r="AV10" s="8"/>
      <c r="AW10" s="8"/>
      <c r="AX10" s="8"/>
      <c r="AY10" s="8"/>
      <c r="AZ10" s="9"/>
      <c r="BA10" s="8"/>
      <c r="BB10" s="8"/>
      <c r="BC10" s="8"/>
      <c r="BD10" s="8"/>
      <c r="BE10" s="8"/>
      <c r="BF10" s="8"/>
      <c r="BG10" s="8"/>
      <c r="BH10" s="9"/>
      <c r="BI10" s="8"/>
      <c r="BJ10" s="8"/>
      <c r="BK10" s="8"/>
      <c r="BL10" s="8"/>
      <c r="BM10" s="8"/>
      <c r="BN10" s="8"/>
      <c r="BO10" s="8"/>
      <c r="BP10" s="9"/>
      <c r="BQ10" s="8"/>
      <c r="BR10" s="8"/>
      <c r="BS10" s="8"/>
      <c r="BT10" s="8"/>
      <c r="BU10" s="8"/>
      <c r="BV10" s="8"/>
      <c r="BW10" s="8"/>
      <c r="BX10" s="9"/>
      <c r="BY10" s="8"/>
      <c r="BZ10" s="8"/>
      <c r="CA10" s="8"/>
      <c r="CB10" s="8"/>
      <c r="CC10" s="8"/>
      <c r="CD10" s="8"/>
      <c r="CE10" s="8"/>
      <c r="CF10" s="9"/>
      <c r="CG10" s="8"/>
      <c r="CH10" s="8"/>
      <c r="CI10" s="8"/>
      <c r="CJ10" s="8"/>
      <c r="CK10" s="8"/>
      <c r="CL10" s="8"/>
      <c r="CM10" s="8"/>
      <c r="CN10" s="9"/>
      <c r="CO10" s="8"/>
      <c r="CP10" s="8"/>
      <c r="CQ10" s="8"/>
      <c r="CR10" s="8"/>
      <c r="CS10" s="8"/>
      <c r="CT10" s="8"/>
      <c r="CU10" s="8"/>
      <c r="CV10" s="9"/>
      <c r="CW10" s="8"/>
      <c r="CX10" s="8"/>
      <c r="CY10" s="8"/>
      <c r="CZ10" s="8"/>
      <c r="DA10" s="8"/>
      <c r="DB10" s="8"/>
      <c r="DC10" s="8"/>
      <c r="DD10" s="9"/>
      <c r="DE10" s="8"/>
      <c r="DF10" s="8"/>
      <c r="DG10" s="8"/>
      <c r="DH10" s="8"/>
      <c r="DI10" s="8"/>
      <c r="DJ10" s="8"/>
      <c r="DK10" s="8"/>
      <c r="DL10" s="9"/>
      <c r="DM10" s="8"/>
      <c r="DN10" s="8"/>
      <c r="DO10" s="8"/>
      <c r="DP10" s="8"/>
      <c r="DQ10" s="8"/>
      <c r="DR10" s="8"/>
      <c r="DS10" s="8"/>
      <c r="DT10" s="9"/>
      <c r="DU10" s="8"/>
      <c r="DV10" s="8"/>
      <c r="DW10" s="8"/>
      <c r="DX10" s="8"/>
      <c r="DY10" s="8"/>
      <c r="DZ10" s="8"/>
      <c r="EA10" s="8"/>
      <c r="EB10" s="9"/>
      <c r="EC10" s="8"/>
      <c r="ED10" s="8"/>
      <c r="EE10" s="8"/>
      <c r="EF10" s="8"/>
      <c r="EG10" s="8"/>
      <c r="EH10" s="8"/>
      <c r="EI10" s="8"/>
      <c r="EJ10" s="9"/>
      <c r="EK10" s="8"/>
      <c r="EL10" s="8"/>
      <c r="EM10" s="8"/>
      <c r="EN10" s="8"/>
      <c r="EO10" s="8"/>
      <c r="EP10" s="8"/>
      <c r="EQ10" s="8"/>
      <c r="ER10" s="9"/>
      <c r="ES10" s="8"/>
      <c r="ET10" s="8"/>
      <c r="EU10" s="8"/>
      <c r="EV10" s="8"/>
      <c r="EW10" s="8"/>
      <c r="EX10" s="8"/>
      <c r="EY10" s="8"/>
      <c r="EZ10" s="9"/>
      <c r="FA10" s="8"/>
      <c r="FB10" s="8"/>
      <c r="FC10" s="8"/>
      <c r="FD10" s="8"/>
      <c r="FE10" s="8"/>
      <c r="FF10" s="8"/>
      <c r="FG10" s="8"/>
      <c r="FH10" s="9"/>
      <c r="FI10" s="8"/>
      <c r="FJ10" s="8"/>
      <c r="FK10" s="8"/>
      <c r="FL10" s="8"/>
      <c r="FM10" s="8"/>
      <c r="FN10" s="8"/>
      <c r="FO10" s="8"/>
      <c r="FP10" s="9"/>
      <c r="FQ10" s="8"/>
      <c r="FR10" s="8"/>
      <c r="FS10" s="8"/>
      <c r="FT10" s="8"/>
      <c r="FU10" s="8"/>
      <c r="FV10" s="8"/>
      <c r="FW10" s="8"/>
      <c r="FX10" s="9"/>
      <c r="FY10" s="8"/>
      <c r="FZ10" s="8"/>
      <c r="GA10" s="8"/>
      <c r="GB10" s="8"/>
      <c r="GC10" s="8"/>
      <c r="GD10" s="8"/>
      <c r="GE10" s="8"/>
      <c r="GF10" s="9"/>
      <c r="GG10" s="8"/>
      <c r="GH10" s="8"/>
      <c r="GI10" s="8"/>
      <c r="GJ10" s="8"/>
      <c r="GK10" s="8"/>
      <c r="GL10" s="8"/>
      <c r="GM10" s="8"/>
      <c r="GN10" s="9"/>
      <c r="GO10" s="8"/>
      <c r="GP10" s="8"/>
      <c r="GQ10" s="8"/>
      <c r="GR10" s="8"/>
      <c r="GS10" s="8"/>
      <c r="GT10" s="8"/>
      <c r="GU10" s="8"/>
      <c r="GV10" s="9"/>
      <c r="GW10" s="8"/>
      <c r="GX10" s="8"/>
      <c r="GY10" s="8"/>
      <c r="GZ10" s="8"/>
      <c r="HA10" s="8"/>
    </row>
    <row r="11" spans="1:209" s="10" customFormat="1" ht="13.5" thickBot="1" x14ac:dyDescent="0.25">
      <c r="A11" s="140" t="s">
        <v>21</v>
      </c>
      <c r="B11" s="141"/>
      <c r="C11" s="140" t="s">
        <v>4</v>
      </c>
      <c r="D11" s="189"/>
      <c r="E11" s="189"/>
      <c r="F11" s="189"/>
      <c r="G11" s="189"/>
      <c r="H11" s="9"/>
      <c r="I11" s="9"/>
      <c r="J11" s="8"/>
      <c r="K11" s="8"/>
      <c r="L11" s="9"/>
      <c r="M11" s="9"/>
      <c r="N11" s="8"/>
      <c r="O11" s="8"/>
      <c r="P11" s="9"/>
      <c r="Q11" s="9"/>
      <c r="R11" s="8"/>
      <c r="S11" s="8"/>
      <c r="T11" s="9"/>
      <c r="U11" s="9"/>
      <c r="V11" s="8"/>
      <c r="W11" s="8"/>
      <c r="X11" s="9"/>
      <c r="Y11" s="9"/>
      <c r="Z11" s="8"/>
      <c r="AA11" s="8"/>
      <c r="AB11" s="9"/>
      <c r="AC11" s="9"/>
      <c r="AD11" s="8"/>
      <c r="AE11" s="8"/>
      <c r="AF11" s="9"/>
      <c r="AG11" s="9"/>
      <c r="AH11" s="8"/>
      <c r="AI11" s="8"/>
      <c r="AJ11" s="9"/>
      <c r="AK11" s="9"/>
      <c r="AL11" s="8"/>
      <c r="AM11" s="8"/>
      <c r="AN11" s="9"/>
      <c r="AO11" s="9"/>
      <c r="AP11" s="8"/>
      <c r="AQ11" s="8"/>
      <c r="AR11" s="9"/>
      <c r="AS11" s="9"/>
      <c r="AT11" s="8"/>
      <c r="AU11" s="8"/>
      <c r="AV11" s="9"/>
      <c r="AW11" s="9"/>
      <c r="AX11" s="8"/>
      <c r="AY11" s="8"/>
      <c r="AZ11" s="9"/>
      <c r="BA11" s="9"/>
      <c r="BB11" s="8"/>
      <c r="BC11" s="8"/>
      <c r="BD11" s="9"/>
      <c r="BE11" s="9"/>
      <c r="BF11" s="8"/>
      <c r="BG11" s="8"/>
      <c r="BH11" s="9"/>
      <c r="BI11" s="9"/>
      <c r="BJ11" s="8"/>
      <c r="BK11" s="8"/>
      <c r="BL11" s="9"/>
      <c r="BM11" s="9"/>
      <c r="BN11" s="8"/>
      <c r="BO11" s="8"/>
      <c r="BP11" s="9"/>
      <c r="BQ11" s="9"/>
      <c r="BR11" s="8"/>
      <c r="BS11" s="8"/>
      <c r="BT11" s="9"/>
      <c r="BU11" s="9"/>
      <c r="BV11" s="8"/>
      <c r="BW11" s="8"/>
      <c r="BX11" s="9"/>
      <c r="BY11" s="9"/>
      <c r="BZ11" s="8"/>
      <c r="CA11" s="8"/>
      <c r="CB11" s="9"/>
      <c r="CC11" s="9"/>
      <c r="CD11" s="8"/>
      <c r="CE11" s="8"/>
      <c r="CF11" s="9"/>
      <c r="CG11" s="9"/>
      <c r="CH11" s="8"/>
      <c r="CI11" s="8"/>
      <c r="CJ11" s="9"/>
      <c r="CK11" s="9"/>
      <c r="CL11" s="8"/>
      <c r="CM11" s="8"/>
      <c r="CN11" s="9"/>
      <c r="CO11" s="9"/>
      <c r="CP11" s="8"/>
      <c r="CQ11" s="8"/>
      <c r="CR11" s="9"/>
      <c r="CS11" s="9"/>
      <c r="CT11" s="8"/>
      <c r="CU11" s="8"/>
      <c r="CV11" s="9"/>
      <c r="CW11" s="9"/>
      <c r="CX11" s="8"/>
      <c r="CY11" s="8"/>
      <c r="CZ11" s="9"/>
      <c r="DA11" s="9"/>
      <c r="DB11" s="8"/>
      <c r="DC11" s="8"/>
      <c r="DD11" s="9"/>
      <c r="DE11" s="9"/>
      <c r="DF11" s="8"/>
      <c r="DG11" s="8"/>
      <c r="DH11" s="9"/>
      <c r="DI11" s="9"/>
      <c r="DJ11" s="8"/>
      <c r="DK11" s="8"/>
      <c r="DL11" s="9"/>
      <c r="DM11" s="9"/>
      <c r="DN11" s="8"/>
      <c r="DO11" s="8"/>
      <c r="DP11" s="9"/>
      <c r="DQ11" s="9"/>
      <c r="DR11" s="8"/>
      <c r="DS11" s="8"/>
      <c r="DT11" s="9"/>
      <c r="DU11" s="9"/>
      <c r="DV11" s="8"/>
      <c r="DW11" s="8"/>
      <c r="DX11" s="9"/>
      <c r="DY11" s="9"/>
      <c r="DZ11" s="8"/>
      <c r="EA11" s="8"/>
      <c r="EB11" s="9"/>
      <c r="EC11" s="9"/>
      <c r="ED11" s="8"/>
      <c r="EE11" s="8"/>
      <c r="EF11" s="9"/>
      <c r="EG11" s="9"/>
      <c r="EH11" s="8"/>
      <c r="EI11" s="8"/>
      <c r="EJ11" s="9"/>
      <c r="EK11" s="9"/>
      <c r="EL11" s="8"/>
      <c r="EM11" s="8"/>
      <c r="EN11" s="9"/>
      <c r="EO11" s="9"/>
      <c r="EP11" s="8"/>
      <c r="EQ11" s="8"/>
      <c r="ER11" s="9"/>
      <c r="ES11" s="9"/>
      <c r="ET11" s="8"/>
      <c r="EU11" s="8"/>
      <c r="EV11" s="9"/>
      <c r="EW11" s="9"/>
      <c r="EX11" s="8"/>
      <c r="EY11" s="8"/>
      <c r="EZ11" s="9"/>
      <c r="FA11" s="9"/>
      <c r="FB11" s="8"/>
      <c r="FC11" s="8"/>
      <c r="FD11" s="9"/>
      <c r="FE11" s="9"/>
      <c r="FF11" s="8"/>
      <c r="FG11" s="8"/>
      <c r="FH11" s="9"/>
      <c r="FI11" s="9"/>
      <c r="FJ11" s="8"/>
      <c r="FK11" s="8"/>
      <c r="FL11" s="9"/>
      <c r="FM11" s="9"/>
      <c r="FN11" s="8"/>
      <c r="FO11" s="8"/>
      <c r="FP11" s="9"/>
      <c r="FQ11" s="9"/>
      <c r="FR11" s="8"/>
      <c r="FS11" s="8"/>
      <c r="FT11" s="9"/>
      <c r="FU11" s="9"/>
      <c r="FV11" s="8"/>
      <c r="FW11" s="8"/>
      <c r="FX11" s="9"/>
      <c r="FY11" s="9"/>
      <c r="FZ11" s="8"/>
      <c r="GA11" s="8"/>
      <c r="GB11" s="9"/>
      <c r="GC11" s="9"/>
      <c r="GD11" s="8"/>
      <c r="GE11" s="8"/>
      <c r="GF11" s="9"/>
      <c r="GG11" s="9"/>
      <c r="GH11" s="8"/>
      <c r="GI11" s="8"/>
      <c r="GJ11" s="9"/>
      <c r="GK11" s="9"/>
      <c r="GL11" s="8"/>
      <c r="GM11" s="8"/>
      <c r="GN11" s="9"/>
      <c r="GO11" s="9"/>
      <c r="GP11" s="8"/>
      <c r="GQ11" s="8"/>
      <c r="GR11" s="9"/>
      <c r="GS11" s="9"/>
      <c r="GT11" s="8"/>
      <c r="GU11" s="8"/>
      <c r="GV11" s="9"/>
      <c r="GW11" s="9"/>
      <c r="GX11" s="8"/>
      <c r="GY11" s="8"/>
      <c r="GZ11" s="9"/>
      <c r="HA11" s="9"/>
    </row>
    <row r="12" spans="1:209" s="7" customFormat="1" ht="15.75" thickBot="1" x14ac:dyDescent="0.25">
      <c r="A12" s="191" t="s">
        <v>23</v>
      </c>
      <c r="B12" s="191"/>
      <c r="C12" s="191"/>
      <c r="D12" s="191"/>
      <c r="E12" s="191"/>
      <c r="F12" s="191"/>
      <c r="G12" s="191"/>
      <c r="H12" s="11"/>
      <c r="I12" s="11"/>
      <c r="J12" s="6"/>
      <c r="K12" s="6"/>
      <c r="L12" s="11"/>
      <c r="M12" s="11"/>
      <c r="N12" s="6"/>
      <c r="O12" s="6"/>
      <c r="P12" s="11"/>
      <c r="Q12" s="11"/>
      <c r="R12" s="6"/>
      <c r="S12" s="6"/>
      <c r="T12" s="11"/>
      <c r="U12" s="11"/>
      <c r="V12" s="6"/>
      <c r="W12" s="6"/>
      <c r="X12" s="11"/>
      <c r="Y12" s="11"/>
      <c r="Z12" s="6"/>
      <c r="AA12" s="6"/>
      <c r="AB12" s="11"/>
      <c r="AC12" s="11"/>
      <c r="AD12" s="6"/>
      <c r="AE12" s="6"/>
      <c r="AF12" s="11"/>
      <c r="AG12" s="11"/>
      <c r="AH12" s="6"/>
      <c r="AI12" s="6"/>
      <c r="AJ12" s="11"/>
      <c r="AK12" s="11"/>
      <c r="AL12" s="6"/>
      <c r="AM12" s="6"/>
      <c r="AN12" s="11"/>
      <c r="AO12" s="11"/>
      <c r="AP12" s="6"/>
      <c r="AQ12" s="6"/>
      <c r="AR12" s="11"/>
      <c r="AS12" s="11"/>
      <c r="AT12" s="6"/>
      <c r="AU12" s="6"/>
      <c r="AV12" s="11"/>
      <c r="AW12" s="11"/>
      <c r="AX12" s="6"/>
      <c r="AY12" s="6"/>
      <c r="AZ12" s="11"/>
      <c r="BA12" s="11"/>
      <c r="BB12" s="6"/>
      <c r="BC12" s="6"/>
      <c r="BD12" s="11"/>
      <c r="BE12" s="11"/>
      <c r="BF12" s="6"/>
      <c r="BG12" s="6"/>
      <c r="BH12" s="11"/>
      <c r="BI12" s="11"/>
      <c r="BJ12" s="6"/>
      <c r="BK12" s="6"/>
      <c r="BL12" s="11"/>
      <c r="BM12" s="11"/>
      <c r="BN12" s="6"/>
      <c r="BO12" s="6"/>
      <c r="BP12" s="11"/>
      <c r="BQ12" s="11"/>
      <c r="BR12" s="6"/>
      <c r="BS12" s="6"/>
      <c r="BT12" s="11"/>
      <c r="BU12" s="11"/>
      <c r="BV12" s="6"/>
      <c r="BW12" s="6"/>
      <c r="BX12" s="11"/>
      <c r="BY12" s="11"/>
      <c r="BZ12" s="6"/>
      <c r="CA12" s="6"/>
      <c r="CB12" s="11"/>
      <c r="CC12" s="11"/>
      <c r="CD12" s="6"/>
      <c r="CE12" s="6"/>
      <c r="CF12" s="11"/>
      <c r="CG12" s="11"/>
      <c r="CH12" s="6"/>
      <c r="CI12" s="6"/>
      <c r="CJ12" s="11"/>
      <c r="CK12" s="11"/>
      <c r="CL12" s="6"/>
      <c r="CM12" s="6"/>
      <c r="CN12" s="11"/>
      <c r="CO12" s="11"/>
      <c r="CP12" s="6"/>
      <c r="CQ12" s="6"/>
      <c r="CR12" s="11"/>
      <c r="CS12" s="11"/>
      <c r="CT12" s="6"/>
      <c r="CU12" s="6"/>
      <c r="CV12" s="11"/>
      <c r="CW12" s="11"/>
      <c r="CX12" s="6"/>
      <c r="CY12" s="6"/>
      <c r="CZ12" s="11"/>
      <c r="DA12" s="11"/>
      <c r="DB12" s="6"/>
      <c r="DC12" s="6"/>
      <c r="DD12" s="11"/>
      <c r="DE12" s="11"/>
      <c r="DF12" s="6"/>
      <c r="DG12" s="6"/>
      <c r="DH12" s="11"/>
      <c r="DI12" s="11"/>
      <c r="DJ12" s="6"/>
      <c r="DK12" s="6"/>
      <c r="DL12" s="11"/>
      <c r="DM12" s="11"/>
      <c r="DN12" s="6"/>
      <c r="DO12" s="6"/>
      <c r="DP12" s="11"/>
      <c r="DQ12" s="11"/>
      <c r="DR12" s="6"/>
      <c r="DS12" s="6"/>
      <c r="DT12" s="11"/>
      <c r="DU12" s="11"/>
      <c r="DV12" s="6"/>
      <c r="DW12" s="6"/>
      <c r="DX12" s="11"/>
      <c r="DY12" s="11"/>
      <c r="DZ12" s="6"/>
      <c r="EA12" s="6"/>
      <c r="EB12" s="11"/>
      <c r="EC12" s="11"/>
      <c r="ED12" s="6"/>
      <c r="EE12" s="6"/>
      <c r="EF12" s="11"/>
      <c r="EG12" s="11"/>
      <c r="EH12" s="6"/>
      <c r="EI12" s="6"/>
      <c r="EJ12" s="11"/>
      <c r="EK12" s="11"/>
      <c r="EL12" s="6"/>
      <c r="EM12" s="6"/>
      <c r="EN12" s="11"/>
      <c r="EO12" s="11"/>
      <c r="EP12" s="6"/>
      <c r="EQ12" s="6"/>
      <c r="ER12" s="11"/>
      <c r="ES12" s="11"/>
      <c r="ET12" s="6"/>
      <c r="EU12" s="6"/>
      <c r="EV12" s="11"/>
      <c r="EW12" s="11"/>
      <c r="EX12" s="6"/>
      <c r="EY12" s="6"/>
      <c r="EZ12" s="11"/>
      <c r="FA12" s="11"/>
      <c r="FB12" s="6"/>
      <c r="FC12" s="6"/>
      <c r="FD12" s="11"/>
      <c r="FE12" s="11"/>
      <c r="FF12" s="6"/>
      <c r="FG12" s="6"/>
      <c r="FH12" s="11"/>
      <c r="FI12" s="11"/>
      <c r="FJ12" s="6"/>
      <c r="FK12" s="6"/>
      <c r="FL12" s="11"/>
      <c r="FM12" s="11"/>
      <c r="FN12" s="6"/>
      <c r="FO12" s="6"/>
      <c r="FP12" s="11"/>
      <c r="FQ12" s="11"/>
      <c r="FR12" s="6"/>
      <c r="FS12" s="6"/>
      <c r="FT12" s="11"/>
      <c r="FU12" s="11"/>
      <c r="FV12" s="6"/>
      <c r="FW12" s="6"/>
      <c r="FX12" s="11"/>
      <c r="FY12" s="11"/>
      <c r="FZ12" s="6"/>
      <c r="GA12" s="6"/>
      <c r="GB12" s="11"/>
      <c r="GC12" s="11"/>
      <c r="GD12" s="6"/>
      <c r="GE12" s="6"/>
      <c r="GF12" s="11"/>
      <c r="GG12" s="11"/>
      <c r="GH12" s="6"/>
      <c r="GI12" s="6"/>
      <c r="GJ12" s="11"/>
      <c r="GK12" s="11"/>
      <c r="GL12" s="6"/>
      <c r="GM12" s="6"/>
      <c r="GN12" s="11"/>
      <c r="GO12" s="11"/>
      <c r="GP12" s="6"/>
      <c r="GQ12" s="6"/>
      <c r="GR12" s="11"/>
      <c r="GS12" s="11"/>
      <c r="GT12" s="6"/>
      <c r="GU12" s="6"/>
      <c r="GV12" s="11"/>
      <c r="GW12" s="11"/>
      <c r="GX12" s="6"/>
      <c r="GY12" s="6"/>
      <c r="GZ12" s="11"/>
      <c r="HA12" s="11"/>
    </row>
    <row r="13" spans="1:209" s="7" customFormat="1" ht="21.75" customHeight="1" x14ac:dyDescent="0.2">
      <c r="A13" s="193" t="s">
        <v>9</v>
      </c>
      <c r="B13" s="193" t="s">
        <v>0</v>
      </c>
      <c r="C13" s="195" t="s">
        <v>1</v>
      </c>
      <c r="D13" s="193" t="s">
        <v>2</v>
      </c>
      <c r="E13" s="182" t="s">
        <v>55</v>
      </c>
      <c r="F13" s="182"/>
      <c r="G13" s="182" t="s">
        <v>46</v>
      </c>
    </row>
    <row r="14" spans="1:209" s="7" customFormat="1" ht="28.5" customHeight="1" thickBot="1" x14ac:dyDescent="0.25">
      <c r="A14" s="194"/>
      <c r="B14" s="194"/>
      <c r="C14" s="196"/>
      <c r="D14" s="194"/>
      <c r="E14" s="142" t="s">
        <v>3</v>
      </c>
      <c r="F14" s="142" t="s">
        <v>5</v>
      </c>
      <c r="G14" s="192"/>
    </row>
    <row r="15" spans="1:209" s="7" customFormat="1" ht="25.5" customHeight="1" x14ac:dyDescent="0.2">
      <c r="A15" s="143" t="s">
        <v>64</v>
      </c>
      <c r="B15" s="197"/>
      <c r="C15" s="197"/>
      <c r="D15" s="197"/>
      <c r="E15" s="144"/>
      <c r="F15" s="144"/>
      <c r="G15" s="144"/>
    </row>
    <row r="16" spans="1:209" x14ac:dyDescent="0.2">
      <c r="A16" s="145" t="s">
        <v>10</v>
      </c>
      <c r="B16" s="146" t="s">
        <v>11</v>
      </c>
      <c r="C16" s="147"/>
      <c r="D16" s="147"/>
      <c r="E16" s="147"/>
      <c r="F16" s="147"/>
      <c r="G16" s="147"/>
    </row>
    <row r="17" spans="1:7" x14ac:dyDescent="0.2">
      <c r="A17" s="156">
        <v>1</v>
      </c>
      <c r="B17" s="157" t="s">
        <v>147</v>
      </c>
      <c r="C17" s="148"/>
      <c r="D17" s="149"/>
      <c r="E17" s="150"/>
      <c r="F17" s="150"/>
      <c r="G17" s="150"/>
    </row>
    <row r="18" spans="1:7" x14ac:dyDescent="0.2">
      <c r="A18" s="158" t="s">
        <v>17</v>
      </c>
      <c r="B18" s="159" t="s">
        <v>91</v>
      </c>
      <c r="C18" s="160">
        <v>3</v>
      </c>
      <c r="D18" s="161" t="s">
        <v>2</v>
      </c>
      <c r="E18" s="179"/>
      <c r="F18" s="162" t="s">
        <v>61</v>
      </c>
      <c r="G18" s="163">
        <f t="shared" ref="G18:G30" si="0">SUM(E18,F18)*C18</f>
        <v>0</v>
      </c>
    </row>
    <row r="19" spans="1:7" x14ac:dyDescent="0.2">
      <c r="A19" s="158" t="s">
        <v>18</v>
      </c>
      <c r="B19" s="159" t="s">
        <v>236</v>
      </c>
      <c r="C19" s="160">
        <v>8</v>
      </c>
      <c r="D19" s="161" t="s">
        <v>58</v>
      </c>
      <c r="E19" s="179"/>
      <c r="F19" s="179"/>
      <c r="G19" s="163">
        <f t="shared" si="0"/>
        <v>0</v>
      </c>
    </row>
    <row r="20" spans="1:7" x14ac:dyDescent="0.2">
      <c r="A20" s="158" t="s">
        <v>65</v>
      </c>
      <c r="B20" s="159" t="s">
        <v>237</v>
      </c>
      <c r="C20" s="160">
        <v>20</v>
      </c>
      <c r="D20" s="161" t="s">
        <v>57</v>
      </c>
      <c r="E20" s="162" t="s">
        <v>61</v>
      </c>
      <c r="F20" s="179"/>
      <c r="G20" s="163">
        <f t="shared" si="0"/>
        <v>0</v>
      </c>
    </row>
    <row r="21" spans="1:7" ht="25.5" x14ac:dyDescent="0.2">
      <c r="A21" s="158" t="s">
        <v>69</v>
      </c>
      <c r="B21" s="159" t="s">
        <v>238</v>
      </c>
      <c r="C21" s="160">
        <v>6</v>
      </c>
      <c r="D21" s="161" t="s">
        <v>58</v>
      </c>
      <c r="E21" s="162" t="s">
        <v>61</v>
      </c>
      <c r="F21" s="179"/>
      <c r="G21" s="163">
        <f t="shared" si="0"/>
        <v>0</v>
      </c>
    </row>
    <row r="22" spans="1:7" x14ac:dyDescent="0.2">
      <c r="A22" s="158" t="s">
        <v>70</v>
      </c>
      <c r="B22" s="159" t="s">
        <v>92</v>
      </c>
      <c r="C22" s="160">
        <v>2</v>
      </c>
      <c r="D22" s="161" t="s">
        <v>58</v>
      </c>
      <c r="E22" s="162" t="s">
        <v>61</v>
      </c>
      <c r="F22" s="179"/>
      <c r="G22" s="163">
        <f t="shared" si="0"/>
        <v>0</v>
      </c>
    </row>
    <row r="23" spans="1:7" x14ac:dyDescent="0.2">
      <c r="A23" s="158" t="s">
        <v>73</v>
      </c>
      <c r="B23" s="159" t="s">
        <v>161</v>
      </c>
      <c r="C23" s="160">
        <v>20</v>
      </c>
      <c r="D23" s="161" t="s">
        <v>57</v>
      </c>
      <c r="E23" s="179"/>
      <c r="F23" s="179"/>
      <c r="G23" s="163">
        <f t="shared" si="0"/>
        <v>0</v>
      </c>
    </row>
    <row r="24" spans="1:7" ht="25.5" x14ac:dyDescent="0.2">
      <c r="A24" s="158" t="s">
        <v>75</v>
      </c>
      <c r="B24" s="159" t="s">
        <v>171</v>
      </c>
      <c r="C24" s="160">
        <v>30</v>
      </c>
      <c r="D24" s="161" t="s">
        <v>57</v>
      </c>
      <c r="E24" s="179"/>
      <c r="F24" s="179"/>
      <c r="G24" s="163">
        <f t="shared" si="0"/>
        <v>0</v>
      </c>
    </row>
    <row r="25" spans="1:7" x14ac:dyDescent="0.2">
      <c r="A25" s="164">
        <v>2</v>
      </c>
      <c r="B25" s="165" t="s">
        <v>71</v>
      </c>
      <c r="C25" s="166"/>
      <c r="D25" s="160"/>
      <c r="E25" s="167"/>
      <c r="F25" s="167"/>
      <c r="G25" s="162"/>
    </row>
    <row r="26" spans="1:7" x14ac:dyDescent="0.2">
      <c r="A26" s="168" t="s">
        <v>59</v>
      </c>
      <c r="B26" s="159" t="s">
        <v>146</v>
      </c>
      <c r="C26" s="160">
        <v>1</v>
      </c>
      <c r="D26" s="161" t="s">
        <v>2</v>
      </c>
      <c r="E26" s="162" t="s">
        <v>61</v>
      </c>
      <c r="F26" s="179"/>
      <c r="G26" s="163">
        <f t="shared" si="0"/>
        <v>0</v>
      </c>
    </row>
    <row r="27" spans="1:7" x14ac:dyDescent="0.2">
      <c r="A27" s="164">
        <v>3</v>
      </c>
      <c r="B27" s="165" t="s">
        <v>148</v>
      </c>
      <c r="C27" s="166"/>
      <c r="D27" s="160"/>
      <c r="E27" s="167"/>
      <c r="F27" s="167"/>
      <c r="G27" s="162"/>
    </row>
    <row r="28" spans="1:7" x14ac:dyDescent="0.2">
      <c r="A28" s="168" t="s">
        <v>63</v>
      </c>
      <c r="B28" s="159" t="s">
        <v>93</v>
      </c>
      <c r="C28" s="160">
        <v>6</v>
      </c>
      <c r="D28" s="161" t="s">
        <v>96</v>
      </c>
      <c r="E28" s="179"/>
      <c r="F28" s="179"/>
      <c r="G28" s="163">
        <f t="shared" si="0"/>
        <v>0</v>
      </c>
    </row>
    <row r="29" spans="1:7" x14ac:dyDescent="0.2">
      <c r="A29" s="168" t="s">
        <v>106</v>
      </c>
      <c r="B29" s="159" t="s">
        <v>94</v>
      </c>
      <c r="C29" s="160">
        <v>2</v>
      </c>
      <c r="D29" s="161" t="s">
        <v>96</v>
      </c>
      <c r="E29" s="162" t="s">
        <v>61</v>
      </c>
      <c r="F29" s="179"/>
      <c r="G29" s="163">
        <f t="shared" si="0"/>
        <v>0</v>
      </c>
    </row>
    <row r="30" spans="1:7" x14ac:dyDescent="0.2">
      <c r="A30" s="168" t="s">
        <v>107</v>
      </c>
      <c r="B30" s="159" t="s">
        <v>95</v>
      </c>
      <c r="C30" s="160">
        <v>31</v>
      </c>
      <c r="D30" s="161" t="s">
        <v>97</v>
      </c>
      <c r="E30" s="179"/>
      <c r="F30" s="179"/>
      <c r="G30" s="163">
        <f t="shared" si="0"/>
        <v>0</v>
      </c>
    </row>
    <row r="31" spans="1:7" x14ac:dyDescent="0.2">
      <c r="A31" s="168" t="s">
        <v>108</v>
      </c>
      <c r="B31" s="159" t="s">
        <v>98</v>
      </c>
      <c r="C31" s="166">
        <v>70</v>
      </c>
      <c r="D31" s="161" t="s">
        <v>97</v>
      </c>
      <c r="E31" s="162" t="s">
        <v>61</v>
      </c>
      <c r="F31" s="179"/>
      <c r="G31" s="163">
        <f t="shared" ref="G31:G35" si="1">SUM(E31,F31)*C31</f>
        <v>0</v>
      </c>
    </row>
    <row r="32" spans="1:7" x14ac:dyDescent="0.2">
      <c r="A32" s="168" t="s">
        <v>109</v>
      </c>
      <c r="B32" s="159" t="s">
        <v>99</v>
      </c>
      <c r="C32" s="166">
        <v>11</v>
      </c>
      <c r="D32" s="161" t="s">
        <v>101</v>
      </c>
      <c r="E32" s="162" t="s">
        <v>61</v>
      </c>
      <c r="F32" s="179"/>
      <c r="G32" s="163">
        <f t="shared" si="1"/>
        <v>0</v>
      </c>
    </row>
    <row r="33" spans="1:7" x14ac:dyDescent="0.2">
      <c r="A33" s="168" t="s">
        <v>110</v>
      </c>
      <c r="B33" s="159" t="s">
        <v>100</v>
      </c>
      <c r="C33" s="166">
        <v>19</v>
      </c>
      <c r="D33" s="161" t="s">
        <v>97</v>
      </c>
      <c r="E33" s="162" t="s">
        <v>61</v>
      </c>
      <c r="F33" s="179"/>
      <c r="G33" s="163">
        <f>SUM(E33,F33)*C33</f>
        <v>0</v>
      </c>
    </row>
    <row r="34" spans="1:7" x14ac:dyDescent="0.2">
      <c r="A34" s="168" t="s">
        <v>111</v>
      </c>
      <c r="B34" s="159" t="s">
        <v>151</v>
      </c>
      <c r="C34" s="166">
        <v>5</v>
      </c>
      <c r="D34" s="161" t="s">
        <v>96</v>
      </c>
      <c r="E34" s="179"/>
      <c r="F34" s="179"/>
      <c r="G34" s="163">
        <f t="shared" si="1"/>
        <v>0</v>
      </c>
    </row>
    <row r="35" spans="1:7" x14ac:dyDescent="0.2">
      <c r="A35" s="168" t="s">
        <v>112</v>
      </c>
      <c r="B35" s="159" t="s">
        <v>160</v>
      </c>
      <c r="C35" s="166">
        <v>31</v>
      </c>
      <c r="D35" s="161" t="s">
        <v>97</v>
      </c>
      <c r="E35" s="162" t="s">
        <v>61</v>
      </c>
      <c r="F35" s="179"/>
      <c r="G35" s="163">
        <f t="shared" si="1"/>
        <v>0</v>
      </c>
    </row>
    <row r="36" spans="1:7" x14ac:dyDescent="0.2">
      <c r="A36" s="168" t="s">
        <v>113</v>
      </c>
      <c r="B36" s="159" t="s">
        <v>263</v>
      </c>
      <c r="C36" s="166">
        <v>23</v>
      </c>
      <c r="D36" s="161" t="s">
        <v>62</v>
      </c>
      <c r="E36" s="162" t="s">
        <v>61</v>
      </c>
      <c r="F36" s="179"/>
      <c r="G36" s="163">
        <f t="shared" ref="G36:G37" si="2">SUM(E36,F36)*C36</f>
        <v>0</v>
      </c>
    </row>
    <row r="37" spans="1:7" x14ac:dyDescent="0.2">
      <c r="A37" s="168" t="s">
        <v>114</v>
      </c>
      <c r="B37" s="159" t="s">
        <v>260</v>
      </c>
      <c r="C37" s="166">
        <v>8</v>
      </c>
      <c r="D37" s="161" t="s">
        <v>57</v>
      </c>
      <c r="E37" s="162" t="s">
        <v>61</v>
      </c>
      <c r="F37" s="179"/>
      <c r="G37" s="163">
        <f t="shared" si="2"/>
        <v>0</v>
      </c>
    </row>
    <row r="38" spans="1:7" x14ac:dyDescent="0.2">
      <c r="A38" s="164">
        <v>4</v>
      </c>
      <c r="B38" s="165" t="s">
        <v>72</v>
      </c>
      <c r="C38" s="166"/>
      <c r="D38" s="160"/>
      <c r="E38" s="167"/>
      <c r="F38" s="167"/>
      <c r="G38" s="162"/>
    </row>
    <row r="39" spans="1:7" x14ac:dyDescent="0.2">
      <c r="A39" s="168" t="s">
        <v>115</v>
      </c>
      <c r="B39" s="159" t="s">
        <v>225</v>
      </c>
      <c r="C39" s="166">
        <v>100</v>
      </c>
      <c r="D39" s="161" t="s">
        <v>105</v>
      </c>
      <c r="E39" s="179"/>
      <c r="F39" s="179"/>
      <c r="G39" s="163">
        <f t="shared" ref="G39:G44" si="3">SUM(E39,F39)*C39</f>
        <v>0</v>
      </c>
    </row>
    <row r="40" spans="1:7" x14ac:dyDescent="0.2">
      <c r="A40" s="168" t="s">
        <v>116</v>
      </c>
      <c r="B40" s="159" t="s">
        <v>150</v>
      </c>
      <c r="C40" s="166">
        <v>35</v>
      </c>
      <c r="D40" s="161" t="s">
        <v>105</v>
      </c>
      <c r="E40" s="179"/>
      <c r="F40" s="179"/>
      <c r="G40" s="163">
        <f t="shared" si="3"/>
        <v>0</v>
      </c>
    </row>
    <row r="41" spans="1:7" x14ac:dyDescent="0.2">
      <c r="A41" s="168" t="s">
        <v>117</v>
      </c>
      <c r="B41" s="159" t="s">
        <v>102</v>
      </c>
      <c r="C41" s="166">
        <v>30</v>
      </c>
      <c r="D41" s="161" t="s">
        <v>105</v>
      </c>
      <c r="E41" s="179"/>
      <c r="F41" s="179"/>
      <c r="G41" s="163">
        <f t="shared" si="3"/>
        <v>0</v>
      </c>
    </row>
    <row r="42" spans="1:7" x14ac:dyDescent="0.2">
      <c r="A42" s="168" t="s">
        <v>118</v>
      </c>
      <c r="B42" s="159" t="s">
        <v>103</v>
      </c>
      <c r="C42" s="166">
        <v>7</v>
      </c>
      <c r="D42" s="161" t="s">
        <v>96</v>
      </c>
      <c r="E42" s="179"/>
      <c r="F42" s="179"/>
      <c r="G42" s="163">
        <f t="shared" si="3"/>
        <v>0</v>
      </c>
    </row>
    <row r="43" spans="1:7" x14ac:dyDescent="0.2">
      <c r="A43" s="168" t="s">
        <v>149</v>
      </c>
      <c r="B43" s="159" t="s">
        <v>104</v>
      </c>
      <c r="C43" s="166">
        <v>7</v>
      </c>
      <c r="D43" s="161" t="s">
        <v>96</v>
      </c>
      <c r="E43" s="179"/>
      <c r="F43" s="179"/>
      <c r="G43" s="163">
        <f t="shared" si="3"/>
        <v>0</v>
      </c>
    </row>
    <row r="44" spans="1:7" x14ac:dyDescent="0.2">
      <c r="A44" s="168" t="s">
        <v>162</v>
      </c>
      <c r="B44" s="159" t="s">
        <v>226</v>
      </c>
      <c r="C44" s="166">
        <v>35</v>
      </c>
      <c r="D44" s="161" t="s">
        <v>97</v>
      </c>
      <c r="E44" s="179"/>
      <c r="F44" s="179"/>
      <c r="G44" s="163">
        <f t="shared" si="3"/>
        <v>0</v>
      </c>
    </row>
    <row r="45" spans="1:7" x14ac:dyDescent="0.2">
      <c r="A45" s="164">
        <v>5</v>
      </c>
      <c r="B45" s="165" t="s">
        <v>74</v>
      </c>
      <c r="C45" s="166"/>
      <c r="D45" s="160"/>
      <c r="E45" s="167"/>
      <c r="F45" s="167"/>
      <c r="G45" s="162"/>
    </row>
    <row r="46" spans="1:7" x14ac:dyDescent="0.2">
      <c r="A46" s="168" t="s">
        <v>31</v>
      </c>
      <c r="B46" s="159" t="s">
        <v>227</v>
      </c>
      <c r="C46" s="166">
        <v>2</v>
      </c>
      <c r="D46" s="161" t="s">
        <v>97</v>
      </c>
      <c r="E46" s="179"/>
      <c r="F46" s="179"/>
      <c r="G46" s="163">
        <f t="shared" ref="G46" si="4">SUM(E46,F46)*C46</f>
        <v>0</v>
      </c>
    </row>
    <row r="47" spans="1:7" x14ac:dyDescent="0.2">
      <c r="A47" s="164">
        <v>6</v>
      </c>
      <c r="B47" s="165" t="s">
        <v>168</v>
      </c>
      <c r="C47" s="166"/>
      <c r="D47" s="160"/>
      <c r="E47" s="167"/>
      <c r="F47" s="167"/>
      <c r="G47" s="162"/>
    </row>
    <row r="48" spans="1:7" x14ac:dyDescent="0.2">
      <c r="A48" s="168" t="s">
        <v>119</v>
      </c>
      <c r="B48" s="159" t="s">
        <v>167</v>
      </c>
      <c r="C48" s="166">
        <v>3</v>
      </c>
      <c r="D48" s="161" t="s">
        <v>97</v>
      </c>
      <c r="E48" s="179"/>
      <c r="F48" s="179"/>
      <c r="G48" s="163">
        <f t="shared" ref="G48" si="5">SUM(E48,F48)*C48</f>
        <v>0</v>
      </c>
    </row>
    <row r="49" spans="1:7" x14ac:dyDescent="0.2">
      <c r="A49" s="168" t="s">
        <v>120</v>
      </c>
      <c r="B49" s="159" t="s">
        <v>163</v>
      </c>
      <c r="C49" s="166">
        <v>19</v>
      </c>
      <c r="D49" s="161" t="s">
        <v>97</v>
      </c>
      <c r="E49" s="179"/>
      <c r="F49" s="179"/>
      <c r="G49" s="163">
        <f t="shared" ref="G49:G52" si="6">SUM(E49,F49)*C49</f>
        <v>0</v>
      </c>
    </row>
    <row r="50" spans="1:7" x14ac:dyDescent="0.2">
      <c r="A50" s="168" t="s">
        <v>121</v>
      </c>
      <c r="B50" s="159" t="s">
        <v>166</v>
      </c>
      <c r="C50" s="166">
        <v>18</v>
      </c>
      <c r="D50" s="161" t="s">
        <v>97</v>
      </c>
      <c r="E50" s="179"/>
      <c r="F50" s="179"/>
      <c r="G50" s="163">
        <f t="shared" si="6"/>
        <v>0</v>
      </c>
    </row>
    <row r="51" spans="1:7" ht="15" customHeight="1" x14ac:dyDescent="0.2">
      <c r="A51" s="168" t="s">
        <v>122</v>
      </c>
      <c r="B51" s="159" t="s">
        <v>131</v>
      </c>
      <c r="C51" s="166">
        <v>19</v>
      </c>
      <c r="D51" s="161" t="s">
        <v>97</v>
      </c>
      <c r="E51" s="179"/>
      <c r="F51" s="179"/>
      <c r="G51" s="163">
        <f t="shared" si="6"/>
        <v>0</v>
      </c>
    </row>
    <row r="52" spans="1:7" x14ac:dyDescent="0.2">
      <c r="A52" s="168" t="s">
        <v>123</v>
      </c>
      <c r="B52" s="159" t="s">
        <v>132</v>
      </c>
      <c r="C52" s="166">
        <v>25</v>
      </c>
      <c r="D52" s="161" t="s">
        <v>101</v>
      </c>
      <c r="E52" s="179"/>
      <c r="F52" s="179"/>
      <c r="G52" s="163">
        <f t="shared" si="6"/>
        <v>0</v>
      </c>
    </row>
    <row r="53" spans="1:7" x14ac:dyDescent="0.2">
      <c r="A53" s="164">
        <v>7</v>
      </c>
      <c r="B53" s="165" t="s">
        <v>90</v>
      </c>
      <c r="C53" s="166"/>
      <c r="D53" s="160"/>
      <c r="E53" s="167"/>
      <c r="F53" s="167"/>
      <c r="G53" s="162"/>
    </row>
    <row r="54" spans="1:7" x14ac:dyDescent="0.2">
      <c r="A54" s="168" t="s">
        <v>124</v>
      </c>
      <c r="B54" s="159" t="s">
        <v>172</v>
      </c>
      <c r="C54" s="166">
        <v>31</v>
      </c>
      <c r="D54" s="161" t="s">
        <v>97</v>
      </c>
      <c r="E54" s="179"/>
      <c r="F54" s="179"/>
      <c r="G54" s="163">
        <f t="shared" ref="G54" si="7">SUM(E54,F54)*C54</f>
        <v>0</v>
      </c>
    </row>
    <row r="55" spans="1:7" x14ac:dyDescent="0.2">
      <c r="A55" s="164">
        <v>8</v>
      </c>
      <c r="B55" s="165" t="s">
        <v>83</v>
      </c>
      <c r="C55" s="166"/>
      <c r="D55" s="160"/>
      <c r="E55" s="167"/>
      <c r="F55" s="167"/>
      <c r="G55" s="162"/>
    </row>
    <row r="56" spans="1:7" ht="25.5" x14ac:dyDescent="0.2">
      <c r="A56" s="168" t="s">
        <v>152</v>
      </c>
      <c r="B56" s="159" t="s">
        <v>228</v>
      </c>
      <c r="C56" s="166">
        <v>6</v>
      </c>
      <c r="D56" s="160" t="s">
        <v>101</v>
      </c>
      <c r="E56" s="179"/>
      <c r="F56" s="179"/>
      <c r="G56" s="163">
        <f t="shared" ref="G56:G63" si="8">SUM(E56,F56)*C56</f>
        <v>0</v>
      </c>
    </row>
    <row r="57" spans="1:7" x14ac:dyDescent="0.2">
      <c r="A57" s="168" t="s">
        <v>153</v>
      </c>
      <c r="B57" s="159" t="s">
        <v>158</v>
      </c>
      <c r="C57" s="166">
        <v>37</v>
      </c>
      <c r="D57" s="160" t="s">
        <v>97</v>
      </c>
      <c r="E57" s="179"/>
      <c r="F57" s="179"/>
      <c r="G57" s="163">
        <f t="shared" si="8"/>
        <v>0</v>
      </c>
    </row>
    <row r="58" spans="1:7" x14ac:dyDescent="0.2">
      <c r="A58" s="168" t="s">
        <v>154</v>
      </c>
      <c r="B58" s="159" t="s">
        <v>159</v>
      </c>
      <c r="C58" s="166">
        <v>2</v>
      </c>
      <c r="D58" s="160" t="s">
        <v>101</v>
      </c>
      <c r="E58" s="179"/>
      <c r="F58" s="179"/>
      <c r="G58" s="163">
        <f t="shared" si="8"/>
        <v>0</v>
      </c>
    </row>
    <row r="59" spans="1:7" x14ac:dyDescent="0.2">
      <c r="A59" s="168" t="s">
        <v>155</v>
      </c>
      <c r="B59" s="159" t="s">
        <v>142</v>
      </c>
      <c r="C59" s="166">
        <v>3</v>
      </c>
      <c r="D59" s="160" t="s">
        <v>101</v>
      </c>
      <c r="E59" s="179"/>
      <c r="F59" s="179"/>
      <c r="G59" s="163">
        <f t="shared" si="8"/>
        <v>0</v>
      </c>
    </row>
    <row r="60" spans="1:7" x14ac:dyDescent="0.2">
      <c r="A60" s="168" t="s">
        <v>156</v>
      </c>
      <c r="B60" s="159" t="s">
        <v>157</v>
      </c>
      <c r="C60" s="166">
        <v>3</v>
      </c>
      <c r="D60" s="160" t="s">
        <v>240</v>
      </c>
      <c r="E60" s="179"/>
      <c r="F60" s="179"/>
      <c r="G60" s="163">
        <f t="shared" si="8"/>
        <v>0</v>
      </c>
    </row>
    <row r="61" spans="1:7" x14ac:dyDescent="0.2">
      <c r="A61" s="164">
        <v>9</v>
      </c>
      <c r="B61" s="165" t="s">
        <v>84</v>
      </c>
      <c r="C61" s="166"/>
      <c r="D61" s="160"/>
      <c r="E61" s="167"/>
      <c r="F61" s="167"/>
      <c r="G61" s="162"/>
    </row>
    <row r="62" spans="1:7" x14ac:dyDescent="0.2">
      <c r="A62" s="168" t="s">
        <v>133</v>
      </c>
      <c r="B62" s="159" t="s">
        <v>169</v>
      </c>
      <c r="C62" s="166">
        <v>3</v>
      </c>
      <c r="D62" s="160" t="s">
        <v>145</v>
      </c>
      <c r="E62" s="179"/>
      <c r="F62" s="179"/>
      <c r="G62" s="163">
        <f t="shared" si="8"/>
        <v>0</v>
      </c>
    </row>
    <row r="63" spans="1:7" x14ac:dyDescent="0.2">
      <c r="A63" s="168" t="s">
        <v>134</v>
      </c>
      <c r="B63" s="159" t="s">
        <v>170</v>
      </c>
      <c r="C63" s="166">
        <v>2</v>
      </c>
      <c r="D63" s="160" t="s">
        <v>138</v>
      </c>
      <c r="E63" s="179"/>
      <c r="F63" s="179"/>
      <c r="G63" s="163">
        <f t="shared" si="8"/>
        <v>0</v>
      </c>
    </row>
    <row r="64" spans="1:7" x14ac:dyDescent="0.2">
      <c r="A64" s="164">
        <v>10</v>
      </c>
      <c r="B64" s="165" t="s">
        <v>86</v>
      </c>
      <c r="C64" s="166"/>
      <c r="D64" s="160"/>
      <c r="E64" s="167"/>
      <c r="F64" s="167"/>
      <c r="G64" s="162"/>
    </row>
    <row r="65" spans="1:7" x14ac:dyDescent="0.2">
      <c r="A65" s="168" t="s">
        <v>135</v>
      </c>
      <c r="B65" s="159" t="s">
        <v>264</v>
      </c>
      <c r="C65" s="166">
        <v>37</v>
      </c>
      <c r="D65" s="160" t="s">
        <v>97</v>
      </c>
      <c r="E65" s="179"/>
      <c r="F65" s="179"/>
      <c r="G65" s="163">
        <f t="shared" ref="G65" si="9">SUM(E65,F65)*C65</f>
        <v>0</v>
      </c>
    </row>
    <row r="66" spans="1:7" x14ac:dyDescent="0.2">
      <c r="A66" s="164">
        <v>11</v>
      </c>
      <c r="B66" s="165" t="s">
        <v>88</v>
      </c>
      <c r="C66" s="166"/>
      <c r="D66" s="160"/>
      <c r="E66" s="167"/>
      <c r="F66" s="167"/>
      <c r="G66" s="162"/>
    </row>
    <row r="67" spans="1:7" x14ac:dyDescent="0.2">
      <c r="A67" s="168" t="s">
        <v>136</v>
      </c>
      <c r="B67" s="159" t="s">
        <v>175</v>
      </c>
      <c r="C67" s="166">
        <v>53</v>
      </c>
      <c r="D67" s="160" t="s">
        <v>97</v>
      </c>
      <c r="E67" s="179"/>
      <c r="F67" s="179"/>
      <c r="G67" s="163">
        <f t="shared" ref="G67:G68" si="10">SUM(E67,F67)*C67</f>
        <v>0</v>
      </c>
    </row>
    <row r="68" spans="1:7" x14ac:dyDescent="0.2">
      <c r="A68" s="168" t="s">
        <v>137</v>
      </c>
      <c r="B68" s="159" t="s">
        <v>176</v>
      </c>
      <c r="C68" s="166">
        <v>63</v>
      </c>
      <c r="D68" s="160" t="s">
        <v>97</v>
      </c>
      <c r="E68" s="179"/>
      <c r="F68" s="179"/>
      <c r="G68" s="163">
        <f t="shared" si="10"/>
        <v>0</v>
      </c>
    </row>
    <row r="69" spans="1:7" x14ac:dyDescent="0.2">
      <c r="A69" s="164">
        <v>12</v>
      </c>
      <c r="B69" s="165" t="s">
        <v>89</v>
      </c>
      <c r="C69" s="166"/>
      <c r="D69" s="160"/>
      <c r="E69" s="167"/>
      <c r="F69" s="167"/>
      <c r="G69" s="162"/>
    </row>
    <row r="70" spans="1:7" ht="25.5" x14ac:dyDescent="0.2">
      <c r="A70" s="168" t="s">
        <v>139</v>
      </c>
      <c r="B70" s="159" t="s">
        <v>174</v>
      </c>
      <c r="C70" s="166">
        <v>1</v>
      </c>
      <c r="D70" s="160" t="s">
        <v>240</v>
      </c>
      <c r="E70" s="179"/>
      <c r="F70" s="179"/>
      <c r="G70" s="163">
        <f t="shared" ref="G70:G75" si="11">SUM(E70,F70)*C70</f>
        <v>0</v>
      </c>
    </row>
    <row r="71" spans="1:7" x14ac:dyDescent="0.2">
      <c r="A71" s="168" t="s">
        <v>284</v>
      </c>
      <c r="B71" s="159" t="s">
        <v>173</v>
      </c>
      <c r="C71" s="166">
        <v>1</v>
      </c>
      <c r="D71" s="160" t="s">
        <v>240</v>
      </c>
      <c r="E71" s="179"/>
      <c r="F71" s="179"/>
      <c r="G71" s="163">
        <f t="shared" si="11"/>
        <v>0</v>
      </c>
    </row>
    <row r="72" spans="1:7" x14ac:dyDescent="0.2">
      <c r="A72" s="168" t="s">
        <v>140</v>
      </c>
      <c r="B72" s="159" t="s">
        <v>285</v>
      </c>
      <c r="C72" s="166">
        <v>1</v>
      </c>
      <c r="D72" s="160" t="s">
        <v>240</v>
      </c>
      <c r="E72" s="179"/>
      <c r="F72" s="162" t="s">
        <v>61</v>
      </c>
      <c r="G72" s="163">
        <f t="shared" si="11"/>
        <v>0</v>
      </c>
    </row>
    <row r="73" spans="1:7" ht="15" customHeight="1" x14ac:dyDescent="0.2">
      <c r="A73" s="168" t="s">
        <v>141</v>
      </c>
      <c r="B73" s="159" t="s">
        <v>286</v>
      </c>
      <c r="C73" s="166">
        <v>3</v>
      </c>
      <c r="D73" s="160" t="s">
        <v>240</v>
      </c>
      <c r="E73" s="179"/>
      <c r="F73" s="179"/>
      <c r="G73" s="163">
        <f t="shared" si="11"/>
        <v>0</v>
      </c>
    </row>
    <row r="74" spans="1:7" ht="15" customHeight="1" x14ac:dyDescent="0.2">
      <c r="A74" s="168" t="s">
        <v>287</v>
      </c>
      <c r="B74" s="159" t="s">
        <v>288</v>
      </c>
      <c r="C74" s="166">
        <v>2</v>
      </c>
      <c r="D74" s="160" t="s">
        <v>240</v>
      </c>
      <c r="E74" s="179"/>
      <c r="F74" s="179"/>
      <c r="G74" s="163">
        <f t="shared" si="11"/>
        <v>0</v>
      </c>
    </row>
    <row r="75" spans="1:7" ht="30.75" customHeight="1" x14ac:dyDescent="0.2">
      <c r="A75" s="168" t="s">
        <v>289</v>
      </c>
      <c r="B75" s="159" t="s">
        <v>290</v>
      </c>
      <c r="C75" s="166">
        <v>2</v>
      </c>
      <c r="D75" s="160" t="s">
        <v>240</v>
      </c>
      <c r="E75" s="179"/>
      <c r="F75" s="179"/>
      <c r="G75" s="163">
        <f t="shared" si="11"/>
        <v>0</v>
      </c>
    </row>
    <row r="76" spans="1:7" x14ac:dyDescent="0.2">
      <c r="A76" s="164">
        <v>13</v>
      </c>
      <c r="B76" s="165" t="s">
        <v>164</v>
      </c>
      <c r="C76" s="166"/>
      <c r="D76" s="160"/>
      <c r="E76" s="162"/>
      <c r="F76" s="162"/>
      <c r="G76" s="163"/>
    </row>
    <row r="77" spans="1:7" x14ac:dyDescent="0.2">
      <c r="A77" s="168" t="s">
        <v>143</v>
      </c>
      <c r="B77" s="159" t="s">
        <v>165</v>
      </c>
      <c r="C77" s="166">
        <v>6</v>
      </c>
      <c r="D77" s="161" t="s">
        <v>97</v>
      </c>
      <c r="E77" s="179"/>
      <c r="F77" s="179"/>
      <c r="G77" s="163">
        <f t="shared" ref="G77" si="12">SUM(E77,F77)*C77</f>
        <v>0</v>
      </c>
    </row>
    <row r="78" spans="1:7" x14ac:dyDescent="0.2">
      <c r="A78" s="169"/>
      <c r="B78" s="180" t="s">
        <v>14</v>
      </c>
      <c r="C78" s="180"/>
      <c r="D78" s="180"/>
      <c r="E78" s="170">
        <f>SUMPRODUCT(E18:E77,C18:C77)</f>
        <v>0</v>
      </c>
      <c r="F78" s="170">
        <f>SUMPRODUCT(F18:F77,C18:C77)</f>
        <v>0</v>
      </c>
      <c r="G78" s="171">
        <f>SUM(G18:G77)</f>
        <v>0</v>
      </c>
    </row>
    <row r="79" spans="1:7" x14ac:dyDescent="0.2">
      <c r="A79" s="172" t="s">
        <v>12</v>
      </c>
      <c r="B79" s="173" t="s">
        <v>66</v>
      </c>
      <c r="C79" s="174"/>
      <c r="D79" s="175"/>
      <c r="E79" s="176"/>
      <c r="F79" s="176"/>
      <c r="G79" s="177"/>
    </row>
    <row r="80" spans="1:7" ht="30" customHeight="1" x14ac:dyDescent="0.2">
      <c r="A80" s="164" t="s">
        <v>177</v>
      </c>
      <c r="B80" s="165" t="s">
        <v>178</v>
      </c>
      <c r="C80" s="166"/>
      <c r="D80" s="160"/>
      <c r="E80" s="167"/>
      <c r="F80" s="167"/>
      <c r="G80" s="162"/>
    </row>
    <row r="81" spans="1:7" x14ac:dyDescent="0.2">
      <c r="A81" s="168" t="s">
        <v>17</v>
      </c>
      <c r="B81" s="159" t="s">
        <v>179</v>
      </c>
      <c r="C81" s="166">
        <v>100</v>
      </c>
      <c r="D81" s="160" t="s">
        <v>2</v>
      </c>
      <c r="E81" s="179"/>
      <c r="F81" s="179"/>
      <c r="G81" s="163">
        <f t="shared" ref="G81:G100" si="13">SUM(E81,F81)*C81</f>
        <v>0</v>
      </c>
    </row>
    <row r="82" spans="1:7" x14ac:dyDescent="0.2">
      <c r="A82" s="168" t="s">
        <v>18</v>
      </c>
      <c r="B82" s="159" t="s">
        <v>180</v>
      </c>
      <c r="C82" s="166">
        <v>2</v>
      </c>
      <c r="D82" s="160" t="s">
        <v>2</v>
      </c>
      <c r="E82" s="179"/>
      <c r="F82" s="179"/>
      <c r="G82" s="163">
        <f t="shared" si="13"/>
        <v>0</v>
      </c>
    </row>
    <row r="83" spans="1:7" x14ac:dyDescent="0.2">
      <c r="A83" s="168" t="s">
        <v>65</v>
      </c>
      <c r="B83" s="159" t="s">
        <v>181</v>
      </c>
      <c r="C83" s="166">
        <v>4</v>
      </c>
      <c r="D83" s="160" t="s">
        <v>2</v>
      </c>
      <c r="E83" s="179"/>
      <c r="F83" s="179"/>
      <c r="G83" s="163">
        <f t="shared" si="13"/>
        <v>0</v>
      </c>
    </row>
    <row r="84" spans="1:7" x14ac:dyDescent="0.2">
      <c r="A84" s="168" t="s">
        <v>69</v>
      </c>
      <c r="B84" s="159" t="s">
        <v>182</v>
      </c>
      <c r="C84" s="166">
        <v>3</v>
      </c>
      <c r="D84" s="160" t="s">
        <v>2</v>
      </c>
      <c r="E84" s="179"/>
      <c r="F84" s="179"/>
      <c r="G84" s="163">
        <f t="shared" si="13"/>
        <v>0</v>
      </c>
    </row>
    <row r="85" spans="1:7" x14ac:dyDescent="0.2">
      <c r="A85" s="168" t="s">
        <v>70</v>
      </c>
      <c r="B85" s="159" t="s">
        <v>183</v>
      </c>
      <c r="C85" s="166">
        <v>12</v>
      </c>
      <c r="D85" s="160" t="s">
        <v>62</v>
      </c>
      <c r="E85" s="179"/>
      <c r="F85" s="179"/>
      <c r="G85" s="163">
        <f t="shared" si="13"/>
        <v>0</v>
      </c>
    </row>
    <row r="86" spans="1:7" x14ac:dyDescent="0.2">
      <c r="A86" s="168" t="s">
        <v>73</v>
      </c>
      <c r="B86" s="159" t="s">
        <v>184</v>
      </c>
      <c r="C86" s="166">
        <v>9</v>
      </c>
      <c r="D86" s="160" t="s">
        <v>62</v>
      </c>
      <c r="E86" s="179"/>
      <c r="F86" s="179"/>
      <c r="G86" s="163">
        <f t="shared" si="13"/>
        <v>0</v>
      </c>
    </row>
    <row r="87" spans="1:7" x14ac:dyDescent="0.2">
      <c r="A87" s="168" t="s">
        <v>75</v>
      </c>
      <c r="B87" s="159" t="s">
        <v>269</v>
      </c>
      <c r="C87" s="166">
        <v>1</v>
      </c>
      <c r="D87" s="160" t="s">
        <v>2</v>
      </c>
      <c r="E87" s="179"/>
      <c r="F87" s="179"/>
      <c r="G87" s="163">
        <f t="shared" si="13"/>
        <v>0</v>
      </c>
    </row>
    <row r="88" spans="1:7" x14ac:dyDescent="0.2">
      <c r="A88" s="168" t="s">
        <v>282</v>
      </c>
      <c r="B88" s="159" t="s">
        <v>283</v>
      </c>
      <c r="C88" s="166">
        <v>1</v>
      </c>
      <c r="D88" s="160" t="s">
        <v>2</v>
      </c>
      <c r="E88" s="179"/>
      <c r="F88" s="179"/>
      <c r="G88" s="163">
        <f t="shared" si="13"/>
        <v>0</v>
      </c>
    </row>
    <row r="89" spans="1:7" x14ac:dyDescent="0.2">
      <c r="A89" s="168" t="s">
        <v>76</v>
      </c>
      <c r="B89" s="159" t="s">
        <v>185</v>
      </c>
      <c r="C89" s="166">
        <v>20</v>
      </c>
      <c r="D89" s="160" t="s">
        <v>2</v>
      </c>
      <c r="E89" s="179"/>
      <c r="F89" s="179"/>
      <c r="G89" s="163">
        <f t="shared" si="13"/>
        <v>0</v>
      </c>
    </row>
    <row r="90" spans="1:7" x14ac:dyDescent="0.2">
      <c r="A90" s="168" t="s">
        <v>77</v>
      </c>
      <c r="B90" s="159" t="s">
        <v>186</v>
      </c>
      <c r="C90" s="166">
        <v>10</v>
      </c>
      <c r="D90" s="160" t="s">
        <v>2</v>
      </c>
      <c r="E90" s="179"/>
      <c r="F90" s="179"/>
      <c r="G90" s="163">
        <f t="shared" si="13"/>
        <v>0</v>
      </c>
    </row>
    <row r="91" spans="1:7" x14ac:dyDescent="0.2">
      <c r="A91" s="168" t="s">
        <v>78</v>
      </c>
      <c r="B91" s="159" t="s">
        <v>229</v>
      </c>
      <c r="C91" s="166">
        <v>80</v>
      </c>
      <c r="D91" s="160" t="s">
        <v>2</v>
      </c>
      <c r="E91" s="179"/>
      <c r="F91" s="179"/>
      <c r="G91" s="163">
        <f t="shared" si="13"/>
        <v>0</v>
      </c>
    </row>
    <row r="92" spans="1:7" x14ac:dyDescent="0.2">
      <c r="A92" s="168" t="s">
        <v>79</v>
      </c>
      <c r="B92" s="159" t="s">
        <v>230</v>
      </c>
      <c r="C92" s="166">
        <v>80</v>
      </c>
      <c r="D92" s="160" t="s">
        <v>2</v>
      </c>
      <c r="E92" s="179"/>
      <c r="F92" s="179"/>
      <c r="G92" s="163">
        <f t="shared" si="13"/>
        <v>0</v>
      </c>
    </row>
    <row r="93" spans="1:7" x14ac:dyDescent="0.2">
      <c r="A93" s="168" t="s">
        <v>80</v>
      </c>
      <c r="B93" s="159" t="s">
        <v>187</v>
      </c>
      <c r="C93" s="166">
        <v>16</v>
      </c>
      <c r="D93" s="160" t="s">
        <v>2</v>
      </c>
      <c r="E93" s="179"/>
      <c r="F93" s="179"/>
      <c r="G93" s="163">
        <f t="shared" si="13"/>
        <v>0</v>
      </c>
    </row>
    <row r="94" spans="1:7" x14ac:dyDescent="0.2">
      <c r="A94" s="168" t="s">
        <v>81</v>
      </c>
      <c r="B94" s="159" t="s">
        <v>188</v>
      </c>
      <c r="C94" s="166">
        <v>7</v>
      </c>
      <c r="D94" s="160" t="s">
        <v>2</v>
      </c>
      <c r="E94" s="179"/>
      <c r="F94" s="179"/>
      <c r="G94" s="163">
        <f t="shared" si="13"/>
        <v>0</v>
      </c>
    </row>
    <row r="95" spans="1:7" x14ac:dyDescent="0.2">
      <c r="A95" s="168" t="s">
        <v>82</v>
      </c>
      <c r="B95" s="159" t="s">
        <v>189</v>
      </c>
      <c r="C95" s="166">
        <v>21</v>
      </c>
      <c r="D95" s="160" t="s">
        <v>62</v>
      </c>
      <c r="E95" s="179"/>
      <c r="F95" s="179"/>
      <c r="G95" s="163">
        <f t="shared" si="13"/>
        <v>0</v>
      </c>
    </row>
    <row r="96" spans="1:7" ht="25.5" x14ac:dyDescent="0.2">
      <c r="A96" s="168" t="s">
        <v>85</v>
      </c>
      <c r="B96" s="159" t="s">
        <v>190</v>
      </c>
      <c r="C96" s="166">
        <v>10</v>
      </c>
      <c r="D96" s="160" t="s">
        <v>62</v>
      </c>
      <c r="E96" s="179"/>
      <c r="F96" s="179"/>
      <c r="G96" s="163">
        <f t="shared" si="13"/>
        <v>0</v>
      </c>
    </row>
    <row r="97" spans="1:7" ht="25.5" x14ac:dyDescent="0.2">
      <c r="A97" s="168" t="s">
        <v>87</v>
      </c>
      <c r="B97" s="159" t="s">
        <v>191</v>
      </c>
      <c r="C97" s="166">
        <v>60</v>
      </c>
      <c r="D97" s="160" t="s">
        <v>62</v>
      </c>
      <c r="E97" s="179"/>
      <c r="F97" s="179"/>
      <c r="G97" s="163">
        <f t="shared" si="13"/>
        <v>0</v>
      </c>
    </row>
    <row r="98" spans="1:7" ht="25.5" x14ac:dyDescent="0.2">
      <c r="A98" s="168" t="s">
        <v>270</v>
      </c>
      <c r="B98" s="159" t="s">
        <v>192</v>
      </c>
      <c r="C98" s="166">
        <v>4</v>
      </c>
      <c r="D98" s="160" t="s">
        <v>145</v>
      </c>
      <c r="E98" s="179"/>
      <c r="F98" s="179"/>
      <c r="G98" s="163">
        <f t="shared" si="13"/>
        <v>0</v>
      </c>
    </row>
    <row r="99" spans="1:7" ht="15" customHeight="1" x14ac:dyDescent="0.2">
      <c r="A99" s="168" t="s">
        <v>279</v>
      </c>
      <c r="B99" s="159" t="s">
        <v>278</v>
      </c>
      <c r="C99" s="166">
        <v>2</v>
      </c>
      <c r="D99" s="160" t="s">
        <v>2</v>
      </c>
      <c r="E99" s="179"/>
      <c r="F99" s="179"/>
      <c r="G99" s="163">
        <f t="shared" si="13"/>
        <v>0</v>
      </c>
    </row>
    <row r="100" spans="1:7" ht="15" customHeight="1" x14ac:dyDescent="0.2">
      <c r="A100" s="168" t="s">
        <v>281</v>
      </c>
      <c r="B100" s="159" t="s">
        <v>280</v>
      </c>
      <c r="C100" s="166">
        <v>1</v>
      </c>
      <c r="D100" s="160" t="s">
        <v>2</v>
      </c>
      <c r="E100" s="179"/>
      <c r="F100" s="179"/>
      <c r="G100" s="163">
        <f t="shared" si="13"/>
        <v>0</v>
      </c>
    </row>
    <row r="101" spans="1:7" x14ac:dyDescent="0.2">
      <c r="A101" s="164" t="s">
        <v>193</v>
      </c>
      <c r="B101" s="165" t="s">
        <v>194</v>
      </c>
      <c r="C101" s="166"/>
      <c r="D101" s="160"/>
      <c r="E101" s="167"/>
      <c r="F101" s="167"/>
      <c r="G101" s="163"/>
    </row>
    <row r="102" spans="1:7" x14ac:dyDescent="0.2">
      <c r="A102" s="168" t="s">
        <v>59</v>
      </c>
      <c r="B102" s="159" t="s">
        <v>195</v>
      </c>
      <c r="C102" s="166">
        <v>250</v>
      </c>
      <c r="D102" s="160" t="s">
        <v>62</v>
      </c>
      <c r="E102" s="179"/>
      <c r="F102" s="179"/>
      <c r="G102" s="163">
        <f t="shared" ref="G102:G103" si="14">SUM(E102,F102)*C102</f>
        <v>0</v>
      </c>
    </row>
    <row r="103" spans="1:7" x14ac:dyDescent="0.2">
      <c r="A103" s="168" t="s">
        <v>60</v>
      </c>
      <c r="B103" s="159" t="s">
        <v>196</v>
      </c>
      <c r="C103" s="166">
        <v>30</v>
      </c>
      <c r="D103" s="160" t="s">
        <v>62</v>
      </c>
      <c r="E103" s="179"/>
      <c r="F103" s="179"/>
      <c r="G103" s="163">
        <f t="shared" si="14"/>
        <v>0</v>
      </c>
    </row>
    <row r="104" spans="1:7" x14ac:dyDescent="0.2">
      <c r="A104" s="168" t="s">
        <v>67</v>
      </c>
      <c r="B104" s="159" t="s">
        <v>197</v>
      </c>
      <c r="C104" s="166">
        <v>10</v>
      </c>
      <c r="D104" s="160" t="s">
        <v>62</v>
      </c>
      <c r="E104" s="179"/>
      <c r="F104" s="179"/>
      <c r="G104" s="163">
        <f t="shared" ref="G104:G113" si="15">SUM(E104,F104)*C104</f>
        <v>0</v>
      </c>
    </row>
    <row r="105" spans="1:7" x14ac:dyDescent="0.2">
      <c r="A105" s="164" t="s">
        <v>198</v>
      </c>
      <c r="B105" s="165" t="s">
        <v>199</v>
      </c>
      <c r="C105" s="166"/>
      <c r="D105" s="160"/>
      <c r="E105" s="167"/>
      <c r="F105" s="167"/>
      <c r="G105" s="163"/>
    </row>
    <row r="106" spans="1:7" ht="25.5" x14ac:dyDescent="0.2">
      <c r="A106" s="168" t="s">
        <v>63</v>
      </c>
      <c r="B106" s="159" t="s">
        <v>200</v>
      </c>
      <c r="C106" s="166">
        <v>160</v>
      </c>
      <c r="D106" s="160" t="s">
        <v>62</v>
      </c>
      <c r="E106" s="179"/>
      <c r="F106" s="179"/>
      <c r="G106" s="163">
        <f t="shared" si="15"/>
        <v>0</v>
      </c>
    </row>
    <row r="107" spans="1:7" x14ac:dyDescent="0.2">
      <c r="A107" s="168" t="s">
        <v>106</v>
      </c>
      <c r="B107" s="159" t="s">
        <v>201</v>
      </c>
      <c r="C107" s="166">
        <v>250</v>
      </c>
      <c r="D107" s="160" t="s">
        <v>62</v>
      </c>
      <c r="E107" s="179"/>
      <c r="F107" s="179"/>
      <c r="G107" s="163">
        <f t="shared" si="15"/>
        <v>0</v>
      </c>
    </row>
    <row r="108" spans="1:7" x14ac:dyDescent="0.2">
      <c r="A108" s="168" t="s">
        <v>107</v>
      </c>
      <c r="B108" s="159" t="s">
        <v>202</v>
      </c>
      <c r="C108" s="166">
        <v>11</v>
      </c>
      <c r="D108" s="160" t="s">
        <v>62</v>
      </c>
      <c r="E108" s="179"/>
      <c r="F108" s="179"/>
      <c r="G108" s="163">
        <f t="shared" si="15"/>
        <v>0</v>
      </c>
    </row>
    <row r="109" spans="1:7" x14ac:dyDescent="0.2">
      <c r="A109" s="168" t="s">
        <v>108</v>
      </c>
      <c r="B109" s="159" t="s">
        <v>271</v>
      </c>
      <c r="C109" s="166">
        <v>250</v>
      </c>
      <c r="D109" s="160" t="s">
        <v>62</v>
      </c>
      <c r="E109" s="179"/>
      <c r="F109" s="179"/>
      <c r="G109" s="163">
        <f t="shared" si="15"/>
        <v>0</v>
      </c>
    </row>
    <row r="110" spans="1:7" x14ac:dyDescent="0.2">
      <c r="A110" s="168" t="s">
        <v>109</v>
      </c>
      <c r="B110" s="159" t="s">
        <v>272</v>
      </c>
      <c r="C110" s="166">
        <v>18</v>
      </c>
      <c r="D110" s="160" t="s">
        <v>2</v>
      </c>
      <c r="E110" s="179"/>
      <c r="F110" s="179"/>
      <c r="G110" s="163">
        <f t="shared" si="15"/>
        <v>0</v>
      </c>
    </row>
    <row r="111" spans="1:7" ht="38.25" x14ac:dyDescent="0.2">
      <c r="A111" s="168" t="s">
        <v>110</v>
      </c>
      <c r="B111" s="159" t="s">
        <v>273</v>
      </c>
      <c r="C111" s="166">
        <v>1</v>
      </c>
      <c r="D111" s="160" t="s">
        <v>2</v>
      </c>
      <c r="E111" s="179"/>
      <c r="F111" s="179"/>
      <c r="G111" s="163">
        <f t="shared" si="15"/>
        <v>0</v>
      </c>
    </row>
    <row r="112" spans="1:7" x14ac:dyDescent="0.2">
      <c r="A112" s="168" t="s">
        <v>111</v>
      </c>
      <c r="B112" s="159" t="s">
        <v>274</v>
      </c>
      <c r="C112" s="166">
        <v>1</v>
      </c>
      <c r="D112" s="160" t="s">
        <v>2</v>
      </c>
      <c r="E112" s="179"/>
      <c r="F112" s="179"/>
      <c r="G112" s="163">
        <f t="shared" si="15"/>
        <v>0</v>
      </c>
    </row>
    <row r="113" spans="1:7" x14ac:dyDescent="0.2">
      <c r="A113" s="168" t="s">
        <v>112</v>
      </c>
      <c r="B113" s="159" t="s">
        <v>275</v>
      </c>
      <c r="C113" s="166">
        <v>3</v>
      </c>
      <c r="D113" s="160" t="s">
        <v>2</v>
      </c>
      <c r="E113" s="179"/>
      <c r="F113" s="179"/>
      <c r="G113" s="163">
        <f t="shared" si="15"/>
        <v>0</v>
      </c>
    </row>
    <row r="114" spans="1:7" x14ac:dyDescent="0.2">
      <c r="A114" s="164" t="s">
        <v>203</v>
      </c>
      <c r="B114" s="165" t="s">
        <v>204</v>
      </c>
      <c r="C114" s="166"/>
      <c r="D114" s="160"/>
      <c r="E114" s="167"/>
      <c r="F114" s="167"/>
      <c r="G114" s="163"/>
    </row>
    <row r="115" spans="1:7" x14ac:dyDescent="0.2">
      <c r="A115" s="168" t="s">
        <v>115</v>
      </c>
      <c r="B115" s="159" t="s">
        <v>205</v>
      </c>
      <c r="C115" s="166">
        <v>6</v>
      </c>
      <c r="D115" s="160" t="s">
        <v>2</v>
      </c>
      <c r="E115" s="179"/>
      <c r="F115" s="179"/>
      <c r="G115" s="163">
        <f t="shared" ref="G115:G120" si="16">SUM(E115,F115)*C115</f>
        <v>0</v>
      </c>
    </row>
    <row r="116" spans="1:7" ht="38.25" x14ac:dyDescent="0.2">
      <c r="A116" s="168" t="s">
        <v>116</v>
      </c>
      <c r="B116" s="159" t="s">
        <v>231</v>
      </c>
      <c r="C116" s="166">
        <v>1</v>
      </c>
      <c r="D116" s="160" t="s">
        <v>2</v>
      </c>
      <c r="E116" s="179"/>
      <c r="F116" s="179"/>
      <c r="G116" s="163">
        <f t="shared" si="16"/>
        <v>0</v>
      </c>
    </row>
    <row r="117" spans="1:7" x14ac:dyDescent="0.2">
      <c r="A117" s="168" t="s">
        <v>117</v>
      </c>
      <c r="B117" s="159" t="s">
        <v>232</v>
      </c>
      <c r="C117" s="166">
        <v>15</v>
      </c>
      <c r="D117" s="160" t="s">
        <v>2</v>
      </c>
      <c r="E117" s="179"/>
      <c r="F117" s="179"/>
      <c r="G117" s="163">
        <f t="shared" si="16"/>
        <v>0</v>
      </c>
    </row>
    <row r="118" spans="1:7" x14ac:dyDescent="0.2">
      <c r="A118" s="168" t="s">
        <v>118</v>
      </c>
      <c r="B118" s="159" t="s">
        <v>206</v>
      </c>
      <c r="C118" s="166">
        <v>20</v>
      </c>
      <c r="D118" s="160" t="s">
        <v>2</v>
      </c>
      <c r="E118" s="179"/>
      <c r="F118" s="179"/>
      <c r="G118" s="163">
        <f t="shared" si="16"/>
        <v>0</v>
      </c>
    </row>
    <row r="119" spans="1:7" x14ac:dyDescent="0.2">
      <c r="A119" s="168" t="s">
        <v>149</v>
      </c>
      <c r="B119" s="159" t="s">
        <v>233</v>
      </c>
      <c r="C119" s="166">
        <v>10</v>
      </c>
      <c r="D119" s="160" t="s">
        <v>2</v>
      </c>
      <c r="E119" s="179"/>
      <c r="F119" s="179"/>
      <c r="G119" s="163">
        <f t="shared" si="16"/>
        <v>0</v>
      </c>
    </row>
    <row r="120" spans="1:7" x14ac:dyDescent="0.2">
      <c r="A120" s="168" t="s">
        <v>162</v>
      </c>
      <c r="B120" s="159" t="s">
        <v>207</v>
      </c>
      <c r="C120" s="166">
        <v>5</v>
      </c>
      <c r="D120" s="160" t="s">
        <v>2</v>
      </c>
      <c r="E120" s="179"/>
      <c r="F120" s="179"/>
      <c r="G120" s="163">
        <f t="shared" si="16"/>
        <v>0</v>
      </c>
    </row>
    <row r="121" spans="1:7" x14ac:dyDescent="0.2">
      <c r="A121" s="164" t="s">
        <v>208</v>
      </c>
      <c r="B121" s="165" t="s">
        <v>209</v>
      </c>
      <c r="C121" s="166"/>
      <c r="D121" s="160"/>
      <c r="E121" s="167"/>
      <c r="F121" s="167"/>
      <c r="G121" s="163"/>
    </row>
    <row r="122" spans="1:7" x14ac:dyDescent="0.2">
      <c r="A122" s="168" t="s">
        <v>31</v>
      </c>
      <c r="B122" s="159" t="s">
        <v>210</v>
      </c>
      <c r="C122" s="166">
        <v>6</v>
      </c>
      <c r="D122" s="160" t="s">
        <v>2</v>
      </c>
      <c r="E122" s="179"/>
      <c r="F122" s="179"/>
      <c r="G122" s="163">
        <f t="shared" ref="G122:G124" si="17">SUM(E122,F122)*C122</f>
        <v>0</v>
      </c>
    </row>
    <row r="123" spans="1:7" x14ac:dyDescent="0.2">
      <c r="A123" s="164" t="s">
        <v>211</v>
      </c>
      <c r="B123" s="165" t="s">
        <v>212</v>
      </c>
      <c r="C123" s="166"/>
      <c r="D123" s="160"/>
      <c r="E123" s="167"/>
      <c r="F123" s="167"/>
      <c r="G123" s="163"/>
    </row>
    <row r="124" spans="1:7" ht="15" customHeight="1" x14ac:dyDescent="0.2">
      <c r="A124" s="168" t="s">
        <v>119</v>
      </c>
      <c r="B124" s="159" t="s">
        <v>213</v>
      </c>
      <c r="C124" s="166">
        <v>1</v>
      </c>
      <c r="D124" s="160" t="s">
        <v>2</v>
      </c>
      <c r="E124" s="179"/>
      <c r="F124" s="179"/>
      <c r="G124" s="163">
        <f t="shared" si="17"/>
        <v>0</v>
      </c>
    </row>
    <row r="125" spans="1:7" ht="63.75" x14ac:dyDescent="0.2">
      <c r="A125" s="168" t="s">
        <v>120</v>
      </c>
      <c r="B125" s="159" t="s">
        <v>214</v>
      </c>
      <c r="C125" s="166">
        <v>14</v>
      </c>
      <c r="D125" s="160" t="s">
        <v>2</v>
      </c>
      <c r="E125" s="179"/>
      <c r="F125" s="179"/>
      <c r="G125" s="163">
        <f t="shared" ref="G125:G127" si="18">SUM(E125,F125)*C125</f>
        <v>0</v>
      </c>
    </row>
    <row r="126" spans="1:7" x14ac:dyDescent="0.2">
      <c r="A126" s="168" t="s">
        <v>121</v>
      </c>
      <c r="B126" s="159" t="s">
        <v>234</v>
      </c>
      <c r="C126" s="166">
        <v>13</v>
      </c>
      <c r="D126" s="160" t="s">
        <v>2</v>
      </c>
      <c r="E126" s="179"/>
      <c r="F126" s="179"/>
      <c r="G126" s="163">
        <f t="shared" si="18"/>
        <v>0</v>
      </c>
    </row>
    <row r="127" spans="1:7" x14ac:dyDescent="0.2">
      <c r="A127" s="168" t="s">
        <v>122</v>
      </c>
      <c r="B127" s="159" t="s">
        <v>235</v>
      </c>
      <c r="C127" s="166">
        <v>13</v>
      </c>
      <c r="D127" s="160" t="s">
        <v>2</v>
      </c>
      <c r="E127" s="179"/>
      <c r="F127" s="179"/>
      <c r="G127" s="163">
        <f t="shared" si="18"/>
        <v>0</v>
      </c>
    </row>
    <row r="128" spans="1:7" x14ac:dyDescent="0.2">
      <c r="A128" s="164" t="s">
        <v>215</v>
      </c>
      <c r="B128" s="165" t="s">
        <v>216</v>
      </c>
      <c r="C128" s="166"/>
      <c r="D128" s="160"/>
      <c r="E128" s="167"/>
      <c r="F128" s="167"/>
      <c r="G128" s="163"/>
    </row>
    <row r="129" spans="1:7" x14ac:dyDescent="0.2">
      <c r="A129" s="168" t="s">
        <v>124</v>
      </c>
      <c r="B129" s="159" t="s">
        <v>217</v>
      </c>
      <c r="C129" s="166">
        <v>2</v>
      </c>
      <c r="D129" s="160" t="s">
        <v>2</v>
      </c>
      <c r="E129" s="179"/>
      <c r="F129" s="179"/>
      <c r="G129" s="163">
        <f t="shared" ref="G129:G134" si="19">SUM(E129,F129)*C129</f>
        <v>0</v>
      </c>
    </row>
    <row r="130" spans="1:7" x14ac:dyDescent="0.2">
      <c r="A130" s="168" t="s">
        <v>125</v>
      </c>
      <c r="B130" s="159" t="s">
        <v>218</v>
      </c>
      <c r="C130" s="166">
        <v>2</v>
      </c>
      <c r="D130" s="160" t="s">
        <v>2</v>
      </c>
      <c r="E130" s="179"/>
      <c r="F130" s="179"/>
      <c r="G130" s="163">
        <f t="shared" si="19"/>
        <v>0</v>
      </c>
    </row>
    <row r="131" spans="1:7" x14ac:dyDescent="0.2">
      <c r="A131" s="168" t="s">
        <v>126</v>
      </c>
      <c r="B131" s="159" t="s">
        <v>219</v>
      </c>
      <c r="C131" s="166">
        <v>11</v>
      </c>
      <c r="D131" s="160" t="s">
        <v>2</v>
      </c>
      <c r="E131" s="162" t="s">
        <v>61</v>
      </c>
      <c r="F131" s="179"/>
      <c r="G131" s="163">
        <f t="shared" si="19"/>
        <v>0</v>
      </c>
    </row>
    <row r="132" spans="1:7" x14ac:dyDescent="0.2">
      <c r="A132" s="168" t="s">
        <v>127</v>
      </c>
      <c r="B132" s="159" t="s">
        <v>276</v>
      </c>
      <c r="C132" s="166">
        <v>16</v>
      </c>
      <c r="D132" s="160" t="s">
        <v>2</v>
      </c>
      <c r="E132" s="162" t="s">
        <v>61</v>
      </c>
      <c r="F132" s="179"/>
      <c r="G132" s="163">
        <f t="shared" si="19"/>
        <v>0</v>
      </c>
    </row>
    <row r="133" spans="1:7" ht="25.5" x14ac:dyDescent="0.2">
      <c r="A133" s="168" t="s">
        <v>128</v>
      </c>
      <c r="B133" s="159" t="s">
        <v>220</v>
      </c>
      <c r="C133" s="166">
        <v>10</v>
      </c>
      <c r="D133" s="160" t="s">
        <v>2</v>
      </c>
      <c r="E133" s="162" t="s">
        <v>61</v>
      </c>
      <c r="F133" s="179"/>
      <c r="G133" s="163">
        <f t="shared" si="19"/>
        <v>0</v>
      </c>
    </row>
    <row r="134" spans="1:7" ht="25.5" x14ac:dyDescent="0.2">
      <c r="A134" s="168" t="s">
        <v>129</v>
      </c>
      <c r="B134" s="159" t="s">
        <v>221</v>
      </c>
      <c r="C134" s="166">
        <v>10</v>
      </c>
      <c r="D134" s="160" t="s">
        <v>2</v>
      </c>
      <c r="E134" s="162" t="s">
        <v>61</v>
      </c>
      <c r="F134" s="179"/>
      <c r="G134" s="163">
        <f t="shared" si="19"/>
        <v>0</v>
      </c>
    </row>
    <row r="135" spans="1:7" ht="25.5" x14ac:dyDescent="0.2">
      <c r="A135" s="168" t="s">
        <v>130</v>
      </c>
      <c r="B135" s="159" t="s">
        <v>222</v>
      </c>
      <c r="C135" s="166">
        <v>6</v>
      </c>
      <c r="D135" s="160" t="s">
        <v>2</v>
      </c>
      <c r="E135" s="179"/>
      <c r="F135" s="179"/>
      <c r="G135" s="163">
        <f t="shared" ref="G135:G136" si="20">SUM(E135,F135)*C135</f>
        <v>0</v>
      </c>
    </row>
    <row r="136" spans="1:7" ht="51" x14ac:dyDescent="0.2">
      <c r="A136" s="168" t="s">
        <v>277</v>
      </c>
      <c r="B136" s="159" t="s">
        <v>223</v>
      </c>
      <c r="C136" s="166">
        <v>2</v>
      </c>
      <c r="D136" s="160" t="s">
        <v>2</v>
      </c>
      <c r="E136" s="179"/>
      <c r="F136" s="179"/>
      <c r="G136" s="163">
        <f t="shared" si="20"/>
        <v>0</v>
      </c>
    </row>
    <row r="137" spans="1:7" x14ac:dyDescent="0.2">
      <c r="A137" s="169"/>
      <c r="B137" s="180" t="s">
        <v>68</v>
      </c>
      <c r="C137" s="180"/>
      <c r="D137" s="180"/>
      <c r="E137" s="170">
        <f>SUMPRODUCT(E81:E136,C81:C136)</f>
        <v>0</v>
      </c>
      <c r="F137" s="170">
        <f>SUMPRODUCT(F81:F136,C81:C136)</f>
        <v>0</v>
      </c>
      <c r="G137" s="171">
        <f>SUM(G81:G136)</f>
        <v>0</v>
      </c>
    </row>
    <row r="138" spans="1:7" x14ac:dyDescent="0.2">
      <c r="A138" s="172" t="s">
        <v>144</v>
      </c>
      <c r="B138" s="173" t="s">
        <v>13</v>
      </c>
      <c r="C138" s="174"/>
      <c r="D138" s="175"/>
      <c r="E138" s="176"/>
      <c r="F138" s="176"/>
      <c r="G138" s="177"/>
    </row>
    <row r="139" spans="1:7" x14ac:dyDescent="0.2">
      <c r="A139" s="164" t="s">
        <v>268</v>
      </c>
      <c r="B139" s="178" t="s">
        <v>224</v>
      </c>
      <c r="C139" s="166"/>
      <c r="D139" s="160"/>
      <c r="E139" s="162"/>
      <c r="F139" s="162"/>
      <c r="G139" s="163"/>
    </row>
    <row r="140" spans="1:7" ht="25.5" x14ac:dyDescent="0.2">
      <c r="A140" s="168" t="s">
        <v>17</v>
      </c>
      <c r="B140" s="159" t="s">
        <v>265</v>
      </c>
      <c r="C140" s="166">
        <v>1</v>
      </c>
      <c r="D140" s="160" t="s">
        <v>2</v>
      </c>
      <c r="E140" s="162" t="s">
        <v>61</v>
      </c>
      <c r="F140" s="179"/>
      <c r="G140" s="163">
        <f t="shared" ref="G140:G141" si="21">SUM(E140,F140)*C140</f>
        <v>0</v>
      </c>
    </row>
    <row r="141" spans="1:7" ht="25.5" x14ac:dyDescent="0.2">
      <c r="A141" s="168" t="s">
        <v>18</v>
      </c>
      <c r="B141" s="159" t="s">
        <v>266</v>
      </c>
      <c r="C141" s="166">
        <v>10</v>
      </c>
      <c r="D141" s="160" t="s">
        <v>267</v>
      </c>
      <c r="E141" s="162" t="s">
        <v>61</v>
      </c>
      <c r="F141" s="179"/>
      <c r="G141" s="163">
        <f t="shared" si="21"/>
        <v>0</v>
      </c>
    </row>
    <row r="142" spans="1:7" x14ac:dyDescent="0.2">
      <c r="A142" s="169"/>
      <c r="B142" s="180" t="s">
        <v>15</v>
      </c>
      <c r="C142" s="180"/>
      <c r="D142" s="180"/>
      <c r="E142" s="170">
        <f>SUMPRODUCT(E140:E141,C140:C141)</f>
        <v>0</v>
      </c>
      <c r="F142" s="170">
        <f>SUMPRODUCT(F140:F141,C140:C141)</f>
        <v>0</v>
      </c>
      <c r="G142" s="171">
        <f>SUM(G140:G141)</f>
        <v>0</v>
      </c>
    </row>
    <row r="143" spans="1:7" ht="15.75" thickBot="1" x14ac:dyDescent="0.25">
      <c r="A143" s="151"/>
      <c r="B143" s="190" t="s">
        <v>24</v>
      </c>
      <c r="C143" s="190"/>
      <c r="D143" s="190"/>
      <c r="E143" s="152">
        <f>E142+E137+E78</f>
        <v>0</v>
      </c>
      <c r="F143" s="152">
        <f>F142+F137+F78</f>
        <v>0</v>
      </c>
      <c r="G143" s="152">
        <f>G142+G137+G78</f>
        <v>0</v>
      </c>
    </row>
    <row r="144" spans="1:7" ht="15.75" thickBot="1" x14ac:dyDescent="0.25">
      <c r="A144" s="153"/>
      <c r="B144" s="187" t="s">
        <v>56</v>
      </c>
      <c r="C144" s="187"/>
      <c r="D144" s="187"/>
      <c r="E144" s="154">
        <f>TRUNC(E143*(1+$G$5),2)</f>
        <v>0</v>
      </c>
      <c r="F144" s="154">
        <f>TRUNC(F143*(1+$G$5),2)</f>
        <v>0</v>
      </c>
      <c r="G144" s="154">
        <f>TRUNC(G143*(1+$G$5),2)</f>
        <v>0</v>
      </c>
    </row>
  </sheetData>
  <sheetProtection algorithmName="SHA-512" hashValue="Nvv4SmeZbBCd3alyVbfvmhawTA8NW8amgQSm/F0C/EO68yH4SuHZtm9Wg6xim/Ci41S5qhEn8JJCSEDqcqPp+g==" saltValue="4HU+renzEja+69XhP6D5CQ==" spinCount="100000" sheet="1" objects="1" scenarios="1" selectLockedCells="1"/>
  <protectedRanges>
    <protectedRange sqref="E139:F139" name="Intervalo1_1"/>
  </protectedRanges>
  <mergeCells count="26">
    <mergeCell ref="B144:D144"/>
    <mergeCell ref="E5:F5"/>
    <mergeCell ref="E6:F6"/>
    <mergeCell ref="D10:E10"/>
    <mergeCell ref="D11:G11"/>
    <mergeCell ref="B143:D143"/>
    <mergeCell ref="A12:G12"/>
    <mergeCell ref="G13:G14"/>
    <mergeCell ref="B13:B14"/>
    <mergeCell ref="D13:D14"/>
    <mergeCell ref="A9:G9"/>
    <mergeCell ref="C13:C14"/>
    <mergeCell ref="A13:A14"/>
    <mergeCell ref="B142:D142"/>
    <mergeCell ref="B15:D15"/>
    <mergeCell ref="B78:D78"/>
    <mergeCell ref="B137:D137"/>
    <mergeCell ref="A2:G3"/>
    <mergeCell ref="E13:F13"/>
    <mergeCell ref="A4:D4"/>
    <mergeCell ref="A5:D5"/>
    <mergeCell ref="A6:D6"/>
    <mergeCell ref="A7:D7"/>
    <mergeCell ref="A8:D8"/>
    <mergeCell ref="E7:F7"/>
    <mergeCell ref="E4:G4"/>
  </mergeCells>
  <phoneticPr fontId="28" type="noConversion"/>
  <conditionalFormatting sqref="F17 B17 F45 F61 F64 F66 G120:G125 G118 G67:G68 G62:G63 G56:G60 G54 G49:G50 G39:G44 G28:G35 G26 G24 G18 G127:G131 F69 F53 F47 F38 F55 A18:A24 G114:G115 G133:G136 G81:G86 G101:G108 G89:G98 G76:G77 A16:G16 G52">
    <cfRule type="containsText" dxfId="79" priority="2364" stopIfTrue="1" operator="containsText" text="x,xx">
      <formula>NOT(ISERROR(SEARCH("x,xx",A16)))</formula>
    </cfRule>
  </conditionalFormatting>
  <conditionalFormatting sqref="B144">
    <cfRule type="containsText" dxfId="78" priority="2337" stopIfTrue="1" operator="containsText" text="x,xx">
      <formula>NOT(ISERROR(SEARCH("x,xx",B144)))</formula>
    </cfRule>
  </conditionalFormatting>
  <conditionalFormatting sqref="F25 B25">
    <cfRule type="containsText" dxfId="77" priority="1992" stopIfTrue="1" operator="containsText" text="x,xx">
      <formula>NOT(ISERROR(SEARCH("x,xx",B25)))</formula>
    </cfRule>
  </conditionalFormatting>
  <conditionalFormatting sqref="F27">
    <cfRule type="containsText" dxfId="76" priority="1990" stopIfTrue="1" operator="containsText" text="x,xx">
      <formula>NOT(ISERROR(SEARCH("x,xx",F27)))</formula>
    </cfRule>
  </conditionalFormatting>
  <conditionalFormatting sqref="B79">
    <cfRule type="containsText" dxfId="75" priority="1986" stopIfTrue="1" operator="containsText" text="x,xx">
      <formula>NOT(ISERROR(SEARCH("x,xx",B79)))</formula>
    </cfRule>
  </conditionalFormatting>
  <conditionalFormatting sqref="F78:F79">
    <cfRule type="containsText" dxfId="74" priority="1985" stopIfTrue="1" operator="containsText" text="x,xx">
      <formula>NOT(ISERROR(SEARCH("x,xx",F78)))</formula>
    </cfRule>
  </conditionalFormatting>
  <conditionalFormatting sqref="B143">
    <cfRule type="containsText" dxfId="73" priority="1943" stopIfTrue="1" operator="containsText" text="x,xx">
      <formula>NOT(ISERROR(SEARCH("x,xx",B143)))</formula>
    </cfRule>
  </conditionalFormatting>
  <conditionalFormatting sqref="B78">
    <cfRule type="containsText" dxfId="72" priority="1940" stopIfTrue="1" operator="containsText" text="x,xx">
      <formula>NOT(ISERROR(SEARCH("x,xx",B78)))</formula>
    </cfRule>
  </conditionalFormatting>
  <conditionalFormatting sqref="B137">
    <cfRule type="containsText" dxfId="71" priority="1932" stopIfTrue="1" operator="containsText" text="x,xx">
      <formula>NOT(ISERROR(SEARCH("x,xx",B137)))</formula>
    </cfRule>
  </conditionalFormatting>
  <conditionalFormatting sqref="B138">
    <cfRule type="containsText" dxfId="70" priority="1898" stopIfTrue="1" operator="containsText" text="x,xx">
      <formula>NOT(ISERROR(SEARCH("x,xx",B138)))</formula>
    </cfRule>
  </conditionalFormatting>
  <conditionalFormatting sqref="B142">
    <cfRule type="containsText" dxfId="69" priority="1893" stopIfTrue="1" operator="containsText" text="x,xx">
      <formula>NOT(ISERROR(SEARCH("x,xx",B142)))</formula>
    </cfRule>
  </conditionalFormatting>
  <conditionalFormatting sqref="F138">
    <cfRule type="containsText" dxfId="68" priority="1897" stopIfTrue="1" operator="containsText" text="x,xx">
      <formula>NOT(ISERROR(SEARCH("x,xx",F138)))</formula>
    </cfRule>
  </conditionalFormatting>
  <conditionalFormatting sqref="F142">
    <cfRule type="containsText" dxfId="67" priority="1894" stopIfTrue="1" operator="containsText" text="x,xx">
      <formula>NOT(ISERROR(SEARCH("x,xx",F142)))</formula>
    </cfRule>
  </conditionalFormatting>
  <conditionalFormatting sqref="F15:G15">
    <cfRule type="containsText" dxfId="66" priority="1889" stopIfTrue="1" operator="containsText" text="x,xx">
      <formula>NOT(ISERROR(SEARCH("x,xx",F15)))</formula>
    </cfRule>
  </conditionalFormatting>
  <conditionalFormatting sqref="B15">
    <cfRule type="containsText" dxfId="65" priority="1890" stopIfTrue="1" operator="containsText" text="x,xx">
      <formula>NOT(ISERROR(SEARCH("x,xx",B15)))</formula>
    </cfRule>
  </conditionalFormatting>
  <conditionalFormatting sqref="B38">
    <cfRule type="containsText" dxfId="64" priority="1834" stopIfTrue="1" operator="containsText" text="x,xx">
      <formula>NOT(ISERROR(SEARCH("x,xx",B38)))</formula>
    </cfRule>
  </conditionalFormatting>
  <conditionalFormatting sqref="B27">
    <cfRule type="containsText" dxfId="63" priority="1836" stopIfTrue="1" operator="containsText" text="x,xx">
      <formula>NOT(ISERROR(SEARCH("x,xx",B27)))</formula>
    </cfRule>
  </conditionalFormatting>
  <conditionalFormatting sqref="B45">
    <cfRule type="containsText" dxfId="62" priority="1833" stopIfTrue="1" operator="containsText" text="x,xx">
      <formula>NOT(ISERROR(SEARCH("x,xx",B45)))</formula>
    </cfRule>
  </conditionalFormatting>
  <conditionalFormatting sqref="B47">
    <cfRule type="containsText" dxfId="61" priority="1830" stopIfTrue="1" operator="containsText" text="x,xx">
      <formula>NOT(ISERROR(SEARCH("x,xx",B47)))</formula>
    </cfRule>
  </conditionalFormatting>
  <conditionalFormatting sqref="B55">
    <cfRule type="containsText" dxfId="60" priority="1822" stopIfTrue="1" operator="containsText" text="x,xx">
      <formula>NOT(ISERROR(SEARCH("x,xx",B55)))</formula>
    </cfRule>
  </conditionalFormatting>
  <conditionalFormatting sqref="B61">
    <cfRule type="containsText" dxfId="59" priority="1825" stopIfTrue="1" operator="containsText" text="x,xx">
      <formula>NOT(ISERROR(SEARCH("x,xx",B61)))</formula>
    </cfRule>
  </conditionalFormatting>
  <conditionalFormatting sqref="B64">
    <cfRule type="containsText" dxfId="58" priority="1821" stopIfTrue="1" operator="containsText" text="x,xx">
      <formula>NOT(ISERROR(SEARCH("x,xx",B64)))</formula>
    </cfRule>
  </conditionalFormatting>
  <conditionalFormatting sqref="B66">
    <cfRule type="containsText" dxfId="57" priority="1820" stopIfTrue="1" operator="containsText" text="x,xx">
      <formula>NOT(ISERROR(SEARCH("x,xx",B66)))</formula>
    </cfRule>
  </conditionalFormatting>
  <conditionalFormatting sqref="B53">
    <cfRule type="containsText" dxfId="56" priority="1824" stopIfTrue="1" operator="containsText" text="x,xx">
      <formula>NOT(ISERROR(SEARCH("x,xx",B53)))</formula>
    </cfRule>
  </conditionalFormatting>
  <conditionalFormatting sqref="B69">
    <cfRule type="containsText" dxfId="55" priority="1818" stopIfTrue="1" operator="containsText" text="x,xx">
      <formula>NOT(ISERROR(SEARCH("x,xx",B69)))</formula>
    </cfRule>
  </conditionalFormatting>
  <conditionalFormatting sqref="B76">
    <cfRule type="containsText" dxfId="54" priority="1526" stopIfTrue="1" operator="containsText" text="x,xx">
      <formula>NOT(ISERROR(SEARCH("x,xx",B76)))</formula>
    </cfRule>
  </conditionalFormatting>
  <conditionalFormatting sqref="G19:G23">
    <cfRule type="containsText" dxfId="53" priority="1413" stopIfTrue="1" operator="containsText" text="x,xx">
      <formula>NOT(ISERROR(SEARCH("x,xx",G19)))</formula>
    </cfRule>
  </conditionalFormatting>
  <conditionalFormatting sqref="G46">
    <cfRule type="containsText" dxfId="52" priority="1408" stopIfTrue="1" operator="containsText" text="x,xx">
      <formula>NOT(ISERROR(SEARCH("x,xx",G46)))</formula>
    </cfRule>
  </conditionalFormatting>
  <conditionalFormatting sqref="G48">
    <cfRule type="containsText" dxfId="51" priority="1405" stopIfTrue="1" operator="containsText" text="x,xx">
      <formula>NOT(ISERROR(SEARCH("x,xx",G48)))</formula>
    </cfRule>
  </conditionalFormatting>
  <conditionalFormatting sqref="G139">
    <cfRule type="containsText" dxfId="50" priority="134" stopIfTrue="1" operator="containsText" text="x,xx">
      <formula>NOT(ISERROR(SEARCH("x,xx",G139)))</formula>
    </cfRule>
  </conditionalFormatting>
  <conditionalFormatting sqref="B105 F105">
    <cfRule type="containsText" dxfId="49" priority="126" stopIfTrue="1" operator="containsText" text="x,xx">
      <formula>NOT(ISERROR(SEARCH("x,xx",B105)))</formula>
    </cfRule>
  </conditionalFormatting>
  <conditionalFormatting sqref="B114 F114">
    <cfRule type="containsText" dxfId="48" priority="125" stopIfTrue="1" operator="containsText" text="x,xx">
      <formula>NOT(ISERROR(SEARCH("x,xx",B114)))</formula>
    </cfRule>
  </conditionalFormatting>
  <conditionalFormatting sqref="B121 F121">
    <cfRule type="containsText" dxfId="47" priority="124" stopIfTrue="1" operator="containsText" text="x,xx">
      <formula>NOT(ISERROR(SEARCH("x,xx",B121)))</formula>
    </cfRule>
  </conditionalFormatting>
  <conditionalFormatting sqref="B123 F123">
    <cfRule type="containsText" dxfId="46" priority="123" stopIfTrue="1" operator="containsText" text="x,xx">
      <formula>NOT(ISERROR(SEARCH("x,xx",B123)))</formula>
    </cfRule>
  </conditionalFormatting>
  <conditionalFormatting sqref="B80 F80">
    <cfRule type="containsText" dxfId="45" priority="128" stopIfTrue="1" operator="containsText" text="x,xx">
      <formula>NOT(ISERROR(SEARCH("x,xx",B80)))</formula>
    </cfRule>
  </conditionalFormatting>
  <conditionalFormatting sqref="B101 F101">
    <cfRule type="containsText" dxfId="44" priority="127" stopIfTrue="1" operator="containsText" text="x,xx">
      <formula>NOT(ISERROR(SEARCH("x,xx",B101)))</formula>
    </cfRule>
  </conditionalFormatting>
  <conditionalFormatting sqref="B128 F128">
    <cfRule type="containsText" dxfId="43" priority="117" stopIfTrue="1" operator="containsText" text="x,xx">
      <formula>NOT(ISERROR(SEARCH("x,xx",B128)))</formula>
    </cfRule>
  </conditionalFormatting>
  <conditionalFormatting sqref="G117">
    <cfRule type="containsText" dxfId="42" priority="112" stopIfTrue="1" operator="containsText" text="x,xx">
      <formula>NOT(ISERROR(SEARCH("x,xx",G117)))</formula>
    </cfRule>
  </conditionalFormatting>
  <conditionalFormatting sqref="G119">
    <cfRule type="containsText" dxfId="41" priority="111" stopIfTrue="1" operator="containsText" text="x,xx">
      <formula>NOT(ISERROR(SEARCH("x,xx",G119)))</formula>
    </cfRule>
  </conditionalFormatting>
  <conditionalFormatting sqref="G116">
    <cfRule type="containsText" dxfId="40" priority="110" stopIfTrue="1" operator="containsText" text="x,xx">
      <formula>NOT(ISERROR(SEARCH("x,xx",G116)))</formula>
    </cfRule>
  </conditionalFormatting>
  <conditionalFormatting sqref="G126">
    <cfRule type="containsText" dxfId="39" priority="108" stopIfTrue="1" operator="containsText" text="x,xx">
      <formula>NOT(ISERROR(SEARCH("x,xx",G126)))</formula>
    </cfRule>
  </conditionalFormatting>
  <conditionalFormatting sqref="G36">
    <cfRule type="containsText" dxfId="38" priority="96" stopIfTrue="1" operator="containsText" text="x,xx">
      <formula>NOT(ISERROR(SEARCH("x,xx",G36)))</formula>
    </cfRule>
  </conditionalFormatting>
  <conditionalFormatting sqref="G37">
    <cfRule type="containsText" dxfId="37" priority="92" stopIfTrue="1" operator="containsText" text="x,xx">
      <formula>NOT(ISERROR(SEARCH("x,xx",G37)))</formula>
    </cfRule>
  </conditionalFormatting>
  <conditionalFormatting sqref="G65">
    <cfRule type="containsText" dxfId="36" priority="25" stopIfTrue="1" operator="containsText" text="x,xx">
      <formula>NOT(ISERROR(SEARCH("x,xx",G65)))</formula>
    </cfRule>
  </conditionalFormatting>
  <conditionalFormatting sqref="G141">
    <cfRule type="containsText" dxfId="35" priority="16" stopIfTrue="1" operator="containsText" text="x,xx">
      <formula>NOT(ISERROR(SEARCH("x,xx",G141)))</formula>
    </cfRule>
  </conditionalFormatting>
  <conditionalFormatting sqref="G140">
    <cfRule type="containsText" dxfId="34" priority="15" stopIfTrue="1" operator="containsText" text="x,xx">
      <formula>NOT(ISERROR(SEARCH("x,xx",G140)))</formula>
    </cfRule>
  </conditionalFormatting>
  <conditionalFormatting sqref="G87">
    <cfRule type="containsText" dxfId="33" priority="14" stopIfTrue="1" operator="containsText" text="x,xx">
      <formula>NOT(ISERROR(SEARCH("x,xx",G87)))</formula>
    </cfRule>
  </conditionalFormatting>
  <conditionalFormatting sqref="G109:G110">
    <cfRule type="containsText" dxfId="32" priority="13" stopIfTrue="1" operator="containsText" text="x,xx">
      <formula>NOT(ISERROR(SEARCH("x,xx",G109)))</formula>
    </cfRule>
  </conditionalFormatting>
  <conditionalFormatting sqref="G111">
    <cfRule type="containsText" dxfId="31" priority="10" stopIfTrue="1" operator="containsText" text="x,xx">
      <formula>NOT(ISERROR(SEARCH("x,xx",G111)))</formula>
    </cfRule>
  </conditionalFormatting>
  <conditionalFormatting sqref="G112:G113">
    <cfRule type="containsText" dxfId="30" priority="9" stopIfTrue="1" operator="containsText" text="x,xx">
      <formula>NOT(ISERROR(SEARCH("x,xx",G112)))</formula>
    </cfRule>
  </conditionalFormatting>
  <conditionalFormatting sqref="G132">
    <cfRule type="containsText" dxfId="29" priority="6" stopIfTrue="1" operator="containsText" text="x,xx">
      <formula>NOT(ISERROR(SEARCH("x,xx",G132)))</formula>
    </cfRule>
  </conditionalFormatting>
  <conditionalFormatting sqref="G99">
    <cfRule type="containsText" dxfId="28" priority="5" stopIfTrue="1" operator="containsText" text="x,xx">
      <formula>NOT(ISERROR(SEARCH("x,xx",G99)))</formula>
    </cfRule>
  </conditionalFormatting>
  <conditionalFormatting sqref="G100">
    <cfRule type="containsText" dxfId="27" priority="4" stopIfTrue="1" operator="containsText" text="x,xx">
      <formula>NOT(ISERROR(SEARCH("x,xx",G100)))</formula>
    </cfRule>
  </conditionalFormatting>
  <conditionalFormatting sqref="G88">
    <cfRule type="containsText" dxfId="26" priority="3" stopIfTrue="1" operator="containsText" text="x,xx">
      <formula>NOT(ISERROR(SEARCH("x,xx",G88)))</formula>
    </cfRule>
  </conditionalFormatting>
  <conditionalFormatting sqref="G70:G75">
    <cfRule type="containsText" dxfId="25" priority="2" stopIfTrue="1" operator="containsText" text="x,xx">
      <formula>NOT(ISERROR(SEARCH("x,xx",G70)))</formula>
    </cfRule>
  </conditionalFormatting>
  <conditionalFormatting sqref="G51">
    <cfRule type="containsText" dxfId="24" priority="1" stopIfTrue="1" operator="containsText" text="x,xx">
      <formula>NOT(ISERROR(SEARCH("x,xx",G51)))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67" fitToHeight="0" orientation="landscape" r:id="rId1"/>
  <headerFooter>
    <oddHeader>&amp;L
&amp;G&amp;C&amp;"-,Negrito"&amp;11&amp;K03+000
BANCO DO ESTADO DO RIO GRANDE DO SUL S.A.
UNIDADE DE ENGENHARIA&amp;R&amp;"-,Negrito"&amp;12&amp;K03+000
&amp;10JUNHO 2021</oddHeader>
    <oddFooter>&amp;R&amp;"-,Regular"&amp;9&amp;K03+000
                                              Pág.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E27" sqref="E27"/>
    </sheetView>
  </sheetViews>
  <sheetFormatPr defaultColWidth="8.7109375" defaultRowHeight="12.75" x14ac:dyDescent="0.2"/>
  <cols>
    <col min="1" max="1" width="10.28515625" style="18" customWidth="1"/>
    <col min="2" max="2" width="6.28515625" style="18" customWidth="1"/>
    <col min="3" max="3" width="43.5703125" style="18" customWidth="1"/>
    <col min="4" max="4" width="11.140625" style="18" customWidth="1"/>
    <col min="5" max="6" width="8.7109375" style="18"/>
    <col min="7" max="7" width="31.42578125" style="18" customWidth="1"/>
    <col min="8" max="8" width="8.7109375" style="18"/>
    <col min="9" max="9" width="10.28515625" style="18" customWidth="1"/>
    <col min="10" max="16384" width="8.7109375" style="18"/>
  </cols>
  <sheetData>
    <row r="1" spans="1:8" x14ac:dyDescent="0.2">
      <c r="A1" s="17"/>
      <c r="B1" s="17"/>
      <c r="C1" s="17"/>
      <c r="D1" s="17"/>
      <c r="E1" s="1"/>
    </row>
    <row r="2" spans="1:8" x14ac:dyDescent="0.2">
      <c r="A2" s="17"/>
      <c r="B2" s="17"/>
      <c r="C2" s="17"/>
      <c r="D2" s="17"/>
      <c r="E2" s="1"/>
    </row>
    <row r="3" spans="1:8" x14ac:dyDescent="0.2">
      <c r="A3" s="17"/>
      <c r="B3" s="17"/>
      <c r="C3" s="17"/>
      <c r="D3" s="17"/>
      <c r="E3" s="1"/>
    </row>
    <row r="4" spans="1:8" ht="12.75" customHeight="1" x14ac:dyDescent="0.2">
      <c r="A4" s="19"/>
      <c r="B4" s="198" t="s">
        <v>50</v>
      </c>
      <c r="C4" s="198"/>
      <c r="D4" s="198"/>
      <c r="E4" s="1"/>
    </row>
    <row r="5" spans="1:8" s="22" customFormat="1" ht="13.5" thickBot="1" x14ac:dyDescent="0.25">
      <c r="A5" s="21"/>
      <c r="B5" s="21"/>
      <c r="C5" s="21"/>
      <c r="D5" s="21"/>
      <c r="E5" s="21"/>
    </row>
    <row r="6" spans="1:8" ht="15" x14ac:dyDescent="0.2">
      <c r="A6" s="2"/>
      <c r="B6" s="59"/>
      <c r="C6" s="60" t="s">
        <v>25</v>
      </c>
      <c r="D6" s="60"/>
      <c r="E6" s="2"/>
      <c r="F6" s="199" t="s">
        <v>49</v>
      </c>
      <c r="G6" s="199"/>
      <c r="H6" s="199"/>
    </row>
    <row r="7" spans="1:8" ht="15" x14ac:dyDescent="0.2">
      <c r="A7" s="1"/>
      <c r="B7" s="41">
        <v>1</v>
      </c>
      <c r="C7" s="45" t="s">
        <v>26</v>
      </c>
      <c r="D7" s="46">
        <v>3.5000000000000003E-2</v>
      </c>
      <c r="E7" s="1"/>
      <c r="F7" s="27" t="s">
        <v>40</v>
      </c>
      <c r="G7" s="27"/>
      <c r="H7" s="27"/>
    </row>
    <row r="8" spans="1:8" ht="15" x14ac:dyDescent="0.2">
      <c r="A8" s="1"/>
      <c r="B8" s="41">
        <v>2</v>
      </c>
      <c r="C8" s="45" t="s">
        <v>27</v>
      </c>
      <c r="D8" s="46">
        <v>8.9999999999999993E-3</v>
      </c>
      <c r="E8" s="1"/>
      <c r="F8" s="27" t="s">
        <v>41</v>
      </c>
      <c r="G8" s="27"/>
      <c r="H8" s="27"/>
    </row>
    <row r="9" spans="1:8" ht="15" x14ac:dyDescent="0.2">
      <c r="A9" s="1"/>
      <c r="B9" s="53">
        <v>3</v>
      </c>
      <c r="C9" s="57" t="s">
        <v>28</v>
      </c>
      <c r="D9" s="58">
        <v>1.26E-2</v>
      </c>
      <c r="E9" s="1"/>
      <c r="F9" s="27" t="s">
        <v>42</v>
      </c>
      <c r="G9" s="27"/>
      <c r="H9" s="27"/>
    </row>
    <row r="10" spans="1:8" ht="15" x14ac:dyDescent="0.2">
      <c r="A10" s="1"/>
      <c r="B10" s="41"/>
      <c r="C10" s="45"/>
      <c r="D10" s="61"/>
      <c r="E10" s="1"/>
      <c r="F10" s="27" t="s">
        <v>43</v>
      </c>
      <c r="G10" s="27"/>
      <c r="H10" s="27"/>
    </row>
    <row r="11" spans="1:8" ht="15" x14ac:dyDescent="0.2">
      <c r="A11" s="1"/>
      <c r="B11" s="47">
        <v>4</v>
      </c>
      <c r="C11" s="48" t="s">
        <v>29</v>
      </c>
      <c r="D11" s="49">
        <v>7.0000000000000007E-2</v>
      </c>
      <c r="E11" s="1"/>
      <c r="F11" s="27" t="s">
        <v>44</v>
      </c>
      <c r="G11" s="27"/>
      <c r="H11" s="27"/>
    </row>
    <row r="12" spans="1:8" ht="15" x14ac:dyDescent="0.2">
      <c r="A12" s="1"/>
      <c r="B12" s="44"/>
      <c r="C12" s="45"/>
      <c r="D12" s="61"/>
      <c r="E12" s="1"/>
      <c r="F12" s="28" t="s">
        <v>45</v>
      </c>
      <c r="G12" s="28"/>
      <c r="H12" s="28"/>
    </row>
    <row r="13" spans="1:8" x14ac:dyDescent="0.2">
      <c r="A13" s="1"/>
      <c r="B13" s="38">
        <v>5</v>
      </c>
      <c r="C13" s="39" t="s">
        <v>30</v>
      </c>
      <c r="D13" s="56">
        <f>SUM(D14:D17)</f>
        <v>8.6499999999999994E-2</v>
      </c>
      <c r="E13" s="1"/>
      <c r="F13" s="29"/>
      <c r="G13" s="29"/>
      <c r="H13" s="29"/>
    </row>
    <row r="14" spans="1:8" ht="13.9" customHeight="1" x14ac:dyDescent="0.2">
      <c r="A14" s="1"/>
      <c r="B14" s="50" t="s">
        <v>31</v>
      </c>
      <c r="C14" s="51" t="s">
        <v>32</v>
      </c>
      <c r="D14" s="52">
        <v>0.03</v>
      </c>
      <c r="E14" s="1"/>
      <c r="F14" s="30"/>
      <c r="G14" s="23"/>
      <c r="H14" s="23"/>
    </row>
    <row r="15" spans="1:8" x14ac:dyDescent="0.2">
      <c r="A15" s="1"/>
      <c r="B15" s="41" t="s">
        <v>33</v>
      </c>
      <c r="C15" s="42" t="s">
        <v>34</v>
      </c>
      <c r="D15" s="43">
        <v>6.4999999999999997E-3</v>
      </c>
      <c r="E15" s="1"/>
      <c r="F15" s="23"/>
      <c r="G15" s="23"/>
      <c r="H15" s="23"/>
    </row>
    <row r="16" spans="1:8" x14ac:dyDescent="0.2">
      <c r="A16" s="1"/>
      <c r="B16" s="41" t="s">
        <v>35</v>
      </c>
      <c r="C16" s="42" t="s">
        <v>36</v>
      </c>
      <c r="D16" s="43">
        <v>0.03</v>
      </c>
      <c r="E16" s="1"/>
      <c r="F16" s="23"/>
      <c r="G16" s="23"/>
      <c r="H16" s="23"/>
    </row>
    <row r="17" spans="1:10" x14ac:dyDescent="0.2">
      <c r="A17" s="1"/>
      <c r="B17" s="53" t="s">
        <v>37</v>
      </c>
      <c r="C17" s="54" t="s">
        <v>38</v>
      </c>
      <c r="D17" s="55">
        <v>0.02</v>
      </c>
      <c r="E17" s="1"/>
      <c r="F17" s="200"/>
      <c r="G17" s="200"/>
      <c r="H17" s="200"/>
    </row>
    <row r="18" spans="1:10" ht="13.9" customHeight="1" x14ac:dyDescent="0.2">
      <c r="A18" s="1"/>
      <c r="B18" s="41"/>
      <c r="C18" s="42"/>
      <c r="D18" s="62"/>
      <c r="E18" s="1"/>
      <c r="F18" s="199" t="s">
        <v>52</v>
      </c>
      <c r="G18" s="199"/>
      <c r="H18" s="199"/>
    </row>
    <row r="19" spans="1:10" x14ac:dyDescent="0.2">
      <c r="A19" s="3"/>
      <c r="B19" s="38">
        <v>6</v>
      </c>
      <c r="C19" s="39" t="s">
        <v>39</v>
      </c>
      <c r="D19" s="40">
        <v>0.01</v>
      </c>
      <c r="E19" s="3"/>
      <c r="F19" s="201" t="s">
        <v>51</v>
      </c>
      <c r="G19" s="201"/>
      <c r="H19" s="201"/>
    </row>
    <row r="20" spans="1:10" x14ac:dyDescent="0.2">
      <c r="A20" s="3"/>
      <c r="B20" s="204"/>
      <c r="C20" s="204"/>
      <c r="D20" s="204"/>
      <c r="E20" s="4"/>
      <c r="F20" s="202"/>
      <c r="G20" s="202"/>
      <c r="H20" s="202"/>
    </row>
    <row r="21" spans="1:10" ht="13.5" thickBot="1" x14ac:dyDescent="0.25">
      <c r="A21" s="3"/>
      <c r="B21" s="35"/>
      <c r="C21" s="36" t="s">
        <v>47</v>
      </c>
      <c r="D21" s="37">
        <f>(((1+D7+D8+D9)*(1+D19)*(1+D11)/(1-D13))-1)</f>
        <v>0.25</v>
      </c>
      <c r="E21" s="4"/>
      <c r="F21" s="202"/>
      <c r="G21" s="202"/>
      <c r="H21" s="202"/>
    </row>
    <row r="22" spans="1:10" x14ac:dyDescent="0.2">
      <c r="A22" s="3"/>
      <c r="D22" s="20"/>
      <c r="E22" s="5"/>
      <c r="F22" s="202"/>
      <c r="G22" s="202"/>
      <c r="H22" s="202"/>
    </row>
    <row r="23" spans="1:10" ht="13.5" thickBot="1" x14ac:dyDescent="0.25">
      <c r="A23" s="3"/>
      <c r="B23" s="34" t="s">
        <v>48</v>
      </c>
      <c r="C23" s="30"/>
      <c r="D23" s="20"/>
      <c r="E23" s="5"/>
      <c r="F23" s="202"/>
      <c r="G23" s="202"/>
      <c r="H23" s="202"/>
    </row>
    <row r="24" spans="1:10" x14ac:dyDescent="0.2">
      <c r="A24" s="3"/>
      <c r="B24" s="205" t="s">
        <v>54</v>
      </c>
      <c r="C24" s="205"/>
      <c r="D24" s="205"/>
      <c r="E24" s="5"/>
      <c r="F24" s="202"/>
      <c r="G24" s="202"/>
      <c r="H24" s="202"/>
    </row>
    <row r="25" spans="1:10" ht="13.5" thickBot="1" x14ac:dyDescent="0.25">
      <c r="B25" s="206" t="s">
        <v>53</v>
      </c>
      <c r="C25" s="206"/>
      <c r="D25" s="206"/>
      <c r="F25" s="203"/>
      <c r="G25" s="203"/>
      <c r="H25" s="203"/>
    </row>
    <row r="27" spans="1:10" x14ac:dyDescent="0.2">
      <c r="A27" s="30"/>
      <c r="B27" s="30"/>
      <c r="C27" s="30"/>
      <c r="D27" s="30"/>
      <c r="E27" s="33"/>
      <c r="F27" s="33"/>
      <c r="G27" s="33"/>
      <c r="H27" s="33"/>
      <c r="I27" s="33"/>
      <c r="J27" s="23"/>
    </row>
    <row r="28" spans="1:10" x14ac:dyDescent="0.2">
      <c r="A28" s="30"/>
      <c r="B28" s="30"/>
      <c r="C28" s="30"/>
      <c r="D28" s="30"/>
      <c r="E28" s="30"/>
      <c r="F28" s="30"/>
      <c r="G28" s="30"/>
      <c r="H28" s="30"/>
      <c r="I28" s="30"/>
    </row>
    <row r="29" spans="1:10" ht="14.65" customHeight="1" x14ac:dyDescent="0.2">
      <c r="B29" s="30"/>
      <c r="C29" s="30"/>
      <c r="D29" s="30"/>
      <c r="E29" s="24"/>
      <c r="F29" s="30"/>
      <c r="G29" s="30"/>
      <c r="H29" s="30"/>
    </row>
    <row r="30" spans="1:10" ht="15" x14ac:dyDescent="0.2">
      <c r="B30" s="30"/>
      <c r="C30" s="30"/>
      <c r="D30" s="30"/>
      <c r="E30" s="25"/>
      <c r="F30" s="30"/>
      <c r="G30" s="30"/>
      <c r="H30" s="30"/>
    </row>
    <row r="31" spans="1:10" ht="15" x14ac:dyDescent="0.2">
      <c r="B31" s="30"/>
      <c r="C31" s="30"/>
      <c r="D31" s="30"/>
      <c r="E31" s="25"/>
      <c r="F31" s="30"/>
      <c r="G31" s="30"/>
      <c r="H31" s="30"/>
    </row>
    <row r="32" spans="1:10" ht="15" x14ac:dyDescent="0.2">
      <c r="B32" s="30"/>
      <c r="C32" s="30"/>
      <c r="D32" s="30"/>
      <c r="E32" s="25"/>
      <c r="F32" s="30"/>
      <c r="G32" s="30"/>
      <c r="H32" s="30"/>
    </row>
    <row r="33" spans="2:8" ht="15" x14ac:dyDescent="0.2">
      <c r="B33" s="31"/>
      <c r="C33" s="31"/>
      <c r="D33" s="31"/>
      <c r="E33" s="32"/>
      <c r="F33" s="31"/>
      <c r="G33" s="31"/>
      <c r="H33" s="31"/>
    </row>
    <row r="34" spans="2:8" ht="15" x14ac:dyDescent="0.2">
      <c r="E34" s="25"/>
    </row>
    <row r="35" spans="2:8" ht="15" x14ac:dyDescent="0.2">
      <c r="E35" s="26"/>
    </row>
  </sheetData>
  <sheetProtection algorithmName="SHA-512" hashValue="XxD2bcj0G/sIOEIx5fqgbQdXcrdp9/HpT6Fjom3D0co2qsYs58rZNzUg4gHFek+NOA3vFOkXl1aPz1FLtjItoA==" saltValue="oHHl3UPsiF/819lVY567sA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6692913385826772" header="0.31496062992125984" footer="0.31496062992125984"/>
  <pageSetup paperSize="9" fitToHeight="0" orientation="landscape" r:id="rId1"/>
  <headerFooter>
    <oddHeader>&amp;L
&amp;G&amp;C&amp;"-,Negrito"&amp;11&amp;K03+000
BANCO DO ESTADO DO RIO GRANDE DO SUL S.A.
UNIDADE DE ENGENHARIA&amp;R&amp;"-,Negrito"&amp;12&amp;K03+000
&amp;10JUNHO DE 2022</oddHeader>
    <oddFooter>&amp;R&amp;"-,Regular"&amp;9&amp;K03+000
                                              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opLeftCell="A17" zoomScale="85" zoomScaleNormal="85" workbookViewId="0">
      <selection activeCell="A61" sqref="A61:B61"/>
    </sheetView>
  </sheetViews>
  <sheetFormatPr defaultRowHeight="12.75" x14ac:dyDescent="0.2"/>
  <cols>
    <col min="1" max="1" width="8.85546875" style="65"/>
    <col min="2" max="2" width="53.7109375" style="65" customWidth="1"/>
    <col min="3" max="3" width="14.7109375" style="65" bestFit="1" customWidth="1"/>
    <col min="4" max="4" width="18" style="65" customWidth="1"/>
    <col min="5" max="5" width="10.5703125" style="65" customWidth="1"/>
    <col min="6" max="7" width="14.28515625" style="65" customWidth="1"/>
    <col min="8" max="9" width="13" style="65" customWidth="1"/>
    <col min="10" max="250" width="8.85546875" style="65"/>
    <col min="251" max="251" width="53.7109375" style="65" customWidth="1"/>
    <col min="252" max="252" width="18" style="65" customWidth="1"/>
    <col min="253" max="253" width="10.5703125" style="65" customWidth="1"/>
    <col min="254" max="255" width="14.28515625" style="65" customWidth="1"/>
    <col min="256" max="265" width="13" style="65" customWidth="1"/>
    <col min="266" max="506" width="8.85546875" style="65"/>
    <col min="507" max="507" width="53.7109375" style="65" customWidth="1"/>
    <col min="508" max="508" width="18" style="65" customWidth="1"/>
    <col min="509" max="509" width="10.5703125" style="65" customWidth="1"/>
    <col min="510" max="511" width="14.28515625" style="65" customWidth="1"/>
    <col min="512" max="521" width="13" style="65" customWidth="1"/>
    <col min="522" max="762" width="8.85546875" style="65"/>
    <col min="763" max="763" width="53.7109375" style="65" customWidth="1"/>
    <col min="764" max="764" width="18" style="65" customWidth="1"/>
    <col min="765" max="765" width="10.5703125" style="65" customWidth="1"/>
    <col min="766" max="767" width="14.28515625" style="65" customWidth="1"/>
    <col min="768" max="777" width="13" style="65" customWidth="1"/>
    <col min="778" max="1018" width="8.85546875" style="65"/>
    <col min="1019" max="1019" width="53.7109375" style="65" customWidth="1"/>
    <col min="1020" max="1020" width="18" style="65" customWidth="1"/>
    <col min="1021" max="1021" width="10.5703125" style="65" customWidth="1"/>
    <col min="1022" max="1023" width="14.28515625" style="65" customWidth="1"/>
    <col min="1024" max="1033" width="13" style="65" customWidth="1"/>
    <col min="1034" max="1274" width="8.85546875" style="65"/>
    <col min="1275" max="1275" width="53.7109375" style="65" customWidth="1"/>
    <col min="1276" max="1276" width="18" style="65" customWidth="1"/>
    <col min="1277" max="1277" width="10.5703125" style="65" customWidth="1"/>
    <col min="1278" max="1279" width="14.28515625" style="65" customWidth="1"/>
    <col min="1280" max="1289" width="13" style="65" customWidth="1"/>
    <col min="1290" max="1530" width="8.85546875" style="65"/>
    <col min="1531" max="1531" width="53.7109375" style="65" customWidth="1"/>
    <col min="1532" max="1532" width="18" style="65" customWidth="1"/>
    <col min="1533" max="1533" width="10.5703125" style="65" customWidth="1"/>
    <col min="1534" max="1535" width="14.28515625" style="65" customWidth="1"/>
    <col min="1536" max="1545" width="13" style="65" customWidth="1"/>
    <col min="1546" max="1786" width="8.85546875" style="65"/>
    <col min="1787" max="1787" width="53.7109375" style="65" customWidth="1"/>
    <col min="1788" max="1788" width="18" style="65" customWidth="1"/>
    <col min="1789" max="1789" width="10.5703125" style="65" customWidth="1"/>
    <col min="1790" max="1791" width="14.28515625" style="65" customWidth="1"/>
    <col min="1792" max="1801" width="13" style="65" customWidth="1"/>
    <col min="1802" max="2042" width="8.85546875" style="65"/>
    <col min="2043" max="2043" width="53.7109375" style="65" customWidth="1"/>
    <col min="2044" max="2044" width="18" style="65" customWidth="1"/>
    <col min="2045" max="2045" width="10.5703125" style="65" customWidth="1"/>
    <col min="2046" max="2047" width="14.28515625" style="65" customWidth="1"/>
    <col min="2048" max="2057" width="13" style="65" customWidth="1"/>
    <col min="2058" max="2298" width="8.85546875" style="65"/>
    <col min="2299" max="2299" width="53.7109375" style="65" customWidth="1"/>
    <col min="2300" max="2300" width="18" style="65" customWidth="1"/>
    <col min="2301" max="2301" width="10.5703125" style="65" customWidth="1"/>
    <col min="2302" max="2303" width="14.28515625" style="65" customWidth="1"/>
    <col min="2304" max="2313" width="13" style="65" customWidth="1"/>
    <col min="2314" max="2554" width="8.85546875" style="65"/>
    <col min="2555" max="2555" width="53.7109375" style="65" customWidth="1"/>
    <col min="2556" max="2556" width="18" style="65" customWidth="1"/>
    <col min="2557" max="2557" width="10.5703125" style="65" customWidth="1"/>
    <col min="2558" max="2559" width="14.28515625" style="65" customWidth="1"/>
    <col min="2560" max="2569" width="13" style="65" customWidth="1"/>
    <col min="2570" max="2810" width="8.85546875" style="65"/>
    <col min="2811" max="2811" width="53.7109375" style="65" customWidth="1"/>
    <col min="2812" max="2812" width="18" style="65" customWidth="1"/>
    <col min="2813" max="2813" width="10.5703125" style="65" customWidth="1"/>
    <col min="2814" max="2815" width="14.28515625" style="65" customWidth="1"/>
    <col min="2816" max="2825" width="13" style="65" customWidth="1"/>
    <col min="2826" max="3066" width="8.85546875" style="65"/>
    <col min="3067" max="3067" width="53.7109375" style="65" customWidth="1"/>
    <col min="3068" max="3068" width="18" style="65" customWidth="1"/>
    <col min="3069" max="3069" width="10.5703125" style="65" customWidth="1"/>
    <col min="3070" max="3071" width="14.28515625" style="65" customWidth="1"/>
    <col min="3072" max="3081" width="13" style="65" customWidth="1"/>
    <col min="3082" max="3322" width="8.85546875" style="65"/>
    <col min="3323" max="3323" width="53.7109375" style="65" customWidth="1"/>
    <col min="3324" max="3324" width="18" style="65" customWidth="1"/>
    <col min="3325" max="3325" width="10.5703125" style="65" customWidth="1"/>
    <col min="3326" max="3327" width="14.28515625" style="65" customWidth="1"/>
    <col min="3328" max="3337" width="13" style="65" customWidth="1"/>
    <col min="3338" max="3578" width="8.85546875" style="65"/>
    <col min="3579" max="3579" width="53.7109375" style="65" customWidth="1"/>
    <col min="3580" max="3580" width="18" style="65" customWidth="1"/>
    <col min="3581" max="3581" width="10.5703125" style="65" customWidth="1"/>
    <col min="3582" max="3583" width="14.28515625" style="65" customWidth="1"/>
    <col min="3584" max="3593" width="13" style="65" customWidth="1"/>
    <col min="3594" max="3834" width="8.85546875" style="65"/>
    <col min="3835" max="3835" width="53.7109375" style="65" customWidth="1"/>
    <col min="3836" max="3836" width="18" style="65" customWidth="1"/>
    <col min="3837" max="3837" width="10.5703125" style="65" customWidth="1"/>
    <col min="3838" max="3839" width="14.28515625" style="65" customWidth="1"/>
    <col min="3840" max="3849" width="13" style="65" customWidth="1"/>
    <col min="3850" max="4090" width="8.85546875" style="65"/>
    <col min="4091" max="4091" width="53.7109375" style="65" customWidth="1"/>
    <col min="4092" max="4092" width="18" style="65" customWidth="1"/>
    <col min="4093" max="4093" width="10.5703125" style="65" customWidth="1"/>
    <col min="4094" max="4095" width="14.28515625" style="65" customWidth="1"/>
    <col min="4096" max="4105" width="13" style="65" customWidth="1"/>
    <col min="4106" max="4346" width="8.85546875" style="65"/>
    <col min="4347" max="4347" width="53.7109375" style="65" customWidth="1"/>
    <col min="4348" max="4348" width="18" style="65" customWidth="1"/>
    <col min="4349" max="4349" width="10.5703125" style="65" customWidth="1"/>
    <col min="4350" max="4351" width="14.28515625" style="65" customWidth="1"/>
    <col min="4352" max="4361" width="13" style="65" customWidth="1"/>
    <col min="4362" max="4602" width="8.85546875" style="65"/>
    <col min="4603" max="4603" width="53.7109375" style="65" customWidth="1"/>
    <col min="4604" max="4604" width="18" style="65" customWidth="1"/>
    <col min="4605" max="4605" width="10.5703125" style="65" customWidth="1"/>
    <col min="4606" max="4607" width="14.28515625" style="65" customWidth="1"/>
    <col min="4608" max="4617" width="13" style="65" customWidth="1"/>
    <col min="4618" max="4858" width="8.85546875" style="65"/>
    <col min="4859" max="4859" width="53.7109375" style="65" customWidth="1"/>
    <col min="4860" max="4860" width="18" style="65" customWidth="1"/>
    <col min="4861" max="4861" width="10.5703125" style="65" customWidth="1"/>
    <col min="4862" max="4863" width="14.28515625" style="65" customWidth="1"/>
    <col min="4864" max="4873" width="13" style="65" customWidth="1"/>
    <col min="4874" max="5114" width="8.85546875" style="65"/>
    <col min="5115" max="5115" width="53.7109375" style="65" customWidth="1"/>
    <col min="5116" max="5116" width="18" style="65" customWidth="1"/>
    <col min="5117" max="5117" width="10.5703125" style="65" customWidth="1"/>
    <col min="5118" max="5119" width="14.28515625" style="65" customWidth="1"/>
    <col min="5120" max="5129" width="13" style="65" customWidth="1"/>
    <col min="5130" max="5370" width="8.85546875" style="65"/>
    <col min="5371" max="5371" width="53.7109375" style="65" customWidth="1"/>
    <col min="5372" max="5372" width="18" style="65" customWidth="1"/>
    <col min="5373" max="5373" width="10.5703125" style="65" customWidth="1"/>
    <col min="5374" max="5375" width="14.28515625" style="65" customWidth="1"/>
    <col min="5376" max="5385" width="13" style="65" customWidth="1"/>
    <col min="5386" max="5626" width="8.85546875" style="65"/>
    <col min="5627" max="5627" width="53.7109375" style="65" customWidth="1"/>
    <col min="5628" max="5628" width="18" style="65" customWidth="1"/>
    <col min="5629" max="5629" width="10.5703125" style="65" customWidth="1"/>
    <col min="5630" max="5631" width="14.28515625" style="65" customWidth="1"/>
    <col min="5632" max="5641" width="13" style="65" customWidth="1"/>
    <col min="5642" max="5882" width="8.85546875" style="65"/>
    <col min="5883" max="5883" width="53.7109375" style="65" customWidth="1"/>
    <col min="5884" max="5884" width="18" style="65" customWidth="1"/>
    <col min="5885" max="5885" width="10.5703125" style="65" customWidth="1"/>
    <col min="5886" max="5887" width="14.28515625" style="65" customWidth="1"/>
    <col min="5888" max="5897" width="13" style="65" customWidth="1"/>
    <col min="5898" max="6138" width="8.85546875" style="65"/>
    <col min="6139" max="6139" width="53.7109375" style="65" customWidth="1"/>
    <col min="6140" max="6140" width="18" style="65" customWidth="1"/>
    <col min="6141" max="6141" width="10.5703125" style="65" customWidth="1"/>
    <col min="6142" max="6143" width="14.28515625" style="65" customWidth="1"/>
    <col min="6144" max="6153" width="13" style="65" customWidth="1"/>
    <col min="6154" max="6394" width="8.85546875" style="65"/>
    <col min="6395" max="6395" width="53.7109375" style="65" customWidth="1"/>
    <col min="6396" max="6396" width="18" style="65" customWidth="1"/>
    <col min="6397" max="6397" width="10.5703125" style="65" customWidth="1"/>
    <col min="6398" max="6399" width="14.28515625" style="65" customWidth="1"/>
    <col min="6400" max="6409" width="13" style="65" customWidth="1"/>
    <col min="6410" max="6650" width="8.85546875" style="65"/>
    <col min="6651" max="6651" width="53.7109375" style="65" customWidth="1"/>
    <col min="6652" max="6652" width="18" style="65" customWidth="1"/>
    <col min="6653" max="6653" width="10.5703125" style="65" customWidth="1"/>
    <col min="6654" max="6655" width="14.28515625" style="65" customWidth="1"/>
    <col min="6656" max="6665" width="13" style="65" customWidth="1"/>
    <col min="6666" max="6906" width="8.85546875" style="65"/>
    <col min="6907" max="6907" width="53.7109375" style="65" customWidth="1"/>
    <col min="6908" max="6908" width="18" style="65" customWidth="1"/>
    <col min="6909" max="6909" width="10.5703125" style="65" customWidth="1"/>
    <col min="6910" max="6911" width="14.28515625" style="65" customWidth="1"/>
    <col min="6912" max="6921" width="13" style="65" customWidth="1"/>
    <col min="6922" max="7162" width="8.85546875" style="65"/>
    <col min="7163" max="7163" width="53.7109375" style="65" customWidth="1"/>
    <col min="7164" max="7164" width="18" style="65" customWidth="1"/>
    <col min="7165" max="7165" width="10.5703125" style="65" customWidth="1"/>
    <col min="7166" max="7167" width="14.28515625" style="65" customWidth="1"/>
    <col min="7168" max="7177" width="13" style="65" customWidth="1"/>
    <col min="7178" max="7418" width="8.85546875" style="65"/>
    <col min="7419" max="7419" width="53.7109375" style="65" customWidth="1"/>
    <col min="7420" max="7420" width="18" style="65" customWidth="1"/>
    <col min="7421" max="7421" width="10.5703125" style="65" customWidth="1"/>
    <col min="7422" max="7423" width="14.28515625" style="65" customWidth="1"/>
    <col min="7424" max="7433" width="13" style="65" customWidth="1"/>
    <col min="7434" max="7674" width="8.85546875" style="65"/>
    <col min="7675" max="7675" width="53.7109375" style="65" customWidth="1"/>
    <col min="7676" max="7676" width="18" style="65" customWidth="1"/>
    <col min="7677" max="7677" width="10.5703125" style="65" customWidth="1"/>
    <col min="7678" max="7679" width="14.28515625" style="65" customWidth="1"/>
    <col min="7680" max="7689" width="13" style="65" customWidth="1"/>
    <col min="7690" max="7930" width="8.85546875" style="65"/>
    <col min="7931" max="7931" width="53.7109375" style="65" customWidth="1"/>
    <col min="7932" max="7932" width="18" style="65" customWidth="1"/>
    <col min="7933" max="7933" width="10.5703125" style="65" customWidth="1"/>
    <col min="7934" max="7935" width="14.28515625" style="65" customWidth="1"/>
    <col min="7936" max="7945" width="13" style="65" customWidth="1"/>
    <col min="7946" max="8186" width="8.85546875" style="65"/>
    <col min="8187" max="8187" width="53.7109375" style="65" customWidth="1"/>
    <col min="8188" max="8188" width="18" style="65" customWidth="1"/>
    <col min="8189" max="8189" width="10.5703125" style="65" customWidth="1"/>
    <col min="8190" max="8191" width="14.28515625" style="65" customWidth="1"/>
    <col min="8192" max="8201" width="13" style="65" customWidth="1"/>
    <col min="8202" max="8442" width="8.85546875" style="65"/>
    <col min="8443" max="8443" width="53.7109375" style="65" customWidth="1"/>
    <col min="8444" max="8444" width="18" style="65" customWidth="1"/>
    <col min="8445" max="8445" width="10.5703125" style="65" customWidth="1"/>
    <col min="8446" max="8447" width="14.28515625" style="65" customWidth="1"/>
    <col min="8448" max="8457" width="13" style="65" customWidth="1"/>
    <col min="8458" max="8698" width="8.85546875" style="65"/>
    <col min="8699" max="8699" width="53.7109375" style="65" customWidth="1"/>
    <col min="8700" max="8700" width="18" style="65" customWidth="1"/>
    <col min="8701" max="8701" width="10.5703125" style="65" customWidth="1"/>
    <col min="8702" max="8703" width="14.28515625" style="65" customWidth="1"/>
    <col min="8704" max="8713" width="13" style="65" customWidth="1"/>
    <col min="8714" max="8954" width="8.85546875" style="65"/>
    <col min="8955" max="8955" width="53.7109375" style="65" customWidth="1"/>
    <col min="8956" max="8956" width="18" style="65" customWidth="1"/>
    <col min="8957" max="8957" width="10.5703125" style="65" customWidth="1"/>
    <col min="8958" max="8959" width="14.28515625" style="65" customWidth="1"/>
    <col min="8960" max="8969" width="13" style="65" customWidth="1"/>
    <col min="8970" max="9210" width="8.85546875" style="65"/>
    <col min="9211" max="9211" width="53.7109375" style="65" customWidth="1"/>
    <col min="9212" max="9212" width="18" style="65" customWidth="1"/>
    <col min="9213" max="9213" width="10.5703125" style="65" customWidth="1"/>
    <col min="9214" max="9215" width="14.28515625" style="65" customWidth="1"/>
    <col min="9216" max="9225" width="13" style="65" customWidth="1"/>
    <col min="9226" max="9466" width="8.85546875" style="65"/>
    <col min="9467" max="9467" width="53.7109375" style="65" customWidth="1"/>
    <col min="9468" max="9468" width="18" style="65" customWidth="1"/>
    <col min="9469" max="9469" width="10.5703125" style="65" customWidth="1"/>
    <col min="9470" max="9471" width="14.28515625" style="65" customWidth="1"/>
    <col min="9472" max="9481" width="13" style="65" customWidth="1"/>
    <col min="9482" max="9722" width="8.85546875" style="65"/>
    <col min="9723" max="9723" width="53.7109375" style="65" customWidth="1"/>
    <col min="9724" max="9724" width="18" style="65" customWidth="1"/>
    <col min="9725" max="9725" width="10.5703125" style="65" customWidth="1"/>
    <col min="9726" max="9727" width="14.28515625" style="65" customWidth="1"/>
    <col min="9728" max="9737" width="13" style="65" customWidth="1"/>
    <col min="9738" max="9978" width="8.85546875" style="65"/>
    <col min="9979" max="9979" width="53.7109375" style="65" customWidth="1"/>
    <col min="9980" max="9980" width="18" style="65" customWidth="1"/>
    <col min="9981" max="9981" width="10.5703125" style="65" customWidth="1"/>
    <col min="9982" max="9983" width="14.28515625" style="65" customWidth="1"/>
    <col min="9984" max="9993" width="13" style="65" customWidth="1"/>
    <col min="9994" max="10234" width="8.85546875" style="65"/>
    <col min="10235" max="10235" width="53.7109375" style="65" customWidth="1"/>
    <col min="10236" max="10236" width="18" style="65" customWidth="1"/>
    <col min="10237" max="10237" width="10.5703125" style="65" customWidth="1"/>
    <col min="10238" max="10239" width="14.28515625" style="65" customWidth="1"/>
    <col min="10240" max="10249" width="13" style="65" customWidth="1"/>
    <col min="10250" max="10490" width="8.85546875" style="65"/>
    <col min="10491" max="10491" width="53.7109375" style="65" customWidth="1"/>
    <col min="10492" max="10492" width="18" style="65" customWidth="1"/>
    <col min="10493" max="10493" width="10.5703125" style="65" customWidth="1"/>
    <col min="10494" max="10495" width="14.28515625" style="65" customWidth="1"/>
    <col min="10496" max="10505" width="13" style="65" customWidth="1"/>
    <col min="10506" max="10746" width="8.85546875" style="65"/>
    <col min="10747" max="10747" width="53.7109375" style="65" customWidth="1"/>
    <col min="10748" max="10748" width="18" style="65" customWidth="1"/>
    <col min="10749" max="10749" width="10.5703125" style="65" customWidth="1"/>
    <col min="10750" max="10751" width="14.28515625" style="65" customWidth="1"/>
    <col min="10752" max="10761" width="13" style="65" customWidth="1"/>
    <col min="10762" max="11002" width="8.85546875" style="65"/>
    <col min="11003" max="11003" width="53.7109375" style="65" customWidth="1"/>
    <col min="11004" max="11004" width="18" style="65" customWidth="1"/>
    <col min="11005" max="11005" width="10.5703125" style="65" customWidth="1"/>
    <col min="11006" max="11007" width="14.28515625" style="65" customWidth="1"/>
    <col min="11008" max="11017" width="13" style="65" customWidth="1"/>
    <col min="11018" max="11258" width="8.85546875" style="65"/>
    <col min="11259" max="11259" width="53.7109375" style="65" customWidth="1"/>
    <col min="11260" max="11260" width="18" style="65" customWidth="1"/>
    <col min="11261" max="11261" width="10.5703125" style="65" customWidth="1"/>
    <col min="11262" max="11263" width="14.28515625" style="65" customWidth="1"/>
    <col min="11264" max="11273" width="13" style="65" customWidth="1"/>
    <col min="11274" max="11514" width="8.85546875" style="65"/>
    <col min="11515" max="11515" width="53.7109375" style="65" customWidth="1"/>
    <col min="11516" max="11516" width="18" style="65" customWidth="1"/>
    <col min="11517" max="11517" width="10.5703125" style="65" customWidth="1"/>
    <col min="11518" max="11519" width="14.28515625" style="65" customWidth="1"/>
    <col min="11520" max="11529" width="13" style="65" customWidth="1"/>
    <col min="11530" max="11770" width="8.85546875" style="65"/>
    <col min="11771" max="11771" width="53.7109375" style="65" customWidth="1"/>
    <col min="11772" max="11772" width="18" style="65" customWidth="1"/>
    <col min="11773" max="11773" width="10.5703125" style="65" customWidth="1"/>
    <col min="11774" max="11775" width="14.28515625" style="65" customWidth="1"/>
    <col min="11776" max="11785" width="13" style="65" customWidth="1"/>
    <col min="11786" max="12026" width="8.85546875" style="65"/>
    <col min="12027" max="12027" width="53.7109375" style="65" customWidth="1"/>
    <col min="12028" max="12028" width="18" style="65" customWidth="1"/>
    <col min="12029" max="12029" width="10.5703125" style="65" customWidth="1"/>
    <col min="12030" max="12031" width="14.28515625" style="65" customWidth="1"/>
    <col min="12032" max="12041" width="13" style="65" customWidth="1"/>
    <col min="12042" max="12282" width="8.85546875" style="65"/>
    <col min="12283" max="12283" width="53.7109375" style="65" customWidth="1"/>
    <col min="12284" max="12284" width="18" style="65" customWidth="1"/>
    <col min="12285" max="12285" width="10.5703125" style="65" customWidth="1"/>
    <col min="12286" max="12287" width="14.28515625" style="65" customWidth="1"/>
    <col min="12288" max="12297" width="13" style="65" customWidth="1"/>
    <col min="12298" max="12538" width="8.85546875" style="65"/>
    <col min="12539" max="12539" width="53.7109375" style="65" customWidth="1"/>
    <col min="12540" max="12540" width="18" style="65" customWidth="1"/>
    <col min="12541" max="12541" width="10.5703125" style="65" customWidth="1"/>
    <col min="12542" max="12543" width="14.28515625" style="65" customWidth="1"/>
    <col min="12544" max="12553" width="13" style="65" customWidth="1"/>
    <col min="12554" max="12794" width="8.85546875" style="65"/>
    <col min="12795" max="12795" width="53.7109375" style="65" customWidth="1"/>
    <col min="12796" max="12796" width="18" style="65" customWidth="1"/>
    <col min="12797" max="12797" width="10.5703125" style="65" customWidth="1"/>
    <col min="12798" max="12799" width="14.28515625" style="65" customWidth="1"/>
    <col min="12800" max="12809" width="13" style="65" customWidth="1"/>
    <col min="12810" max="13050" width="8.85546875" style="65"/>
    <col min="13051" max="13051" width="53.7109375" style="65" customWidth="1"/>
    <col min="13052" max="13052" width="18" style="65" customWidth="1"/>
    <col min="13053" max="13053" width="10.5703125" style="65" customWidth="1"/>
    <col min="13054" max="13055" width="14.28515625" style="65" customWidth="1"/>
    <col min="13056" max="13065" width="13" style="65" customWidth="1"/>
    <col min="13066" max="13306" width="8.85546875" style="65"/>
    <col min="13307" max="13307" width="53.7109375" style="65" customWidth="1"/>
    <col min="13308" max="13308" width="18" style="65" customWidth="1"/>
    <col min="13309" max="13309" width="10.5703125" style="65" customWidth="1"/>
    <col min="13310" max="13311" width="14.28515625" style="65" customWidth="1"/>
    <col min="13312" max="13321" width="13" style="65" customWidth="1"/>
    <col min="13322" max="13562" width="8.85546875" style="65"/>
    <col min="13563" max="13563" width="53.7109375" style="65" customWidth="1"/>
    <col min="13564" max="13564" width="18" style="65" customWidth="1"/>
    <col min="13565" max="13565" width="10.5703125" style="65" customWidth="1"/>
    <col min="13566" max="13567" width="14.28515625" style="65" customWidth="1"/>
    <col min="13568" max="13577" width="13" style="65" customWidth="1"/>
    <col min="13578" max="13818" width="8.85546875" style="65"/>
    <col min="13819" max="13819" width="53.7109375" style="65" customWidth="1"/>
    <col min="13820" max="13820" width="18" style="65" customWidth="1"/>
    <col min="13821" max="13821" width="10.5703125" style="65" customWidth="1"/>
    <col min="13822" max="13823" width="14.28515625" style="65" customWidth="1"/>
    <col min="13824" max="13833" width="13" style="65" customWidth="1"/>
    <col min="13834" max="14074" width="8.85546875" style="65"/>
    <col min="14075" max="14075" width="53.7109375" style="65" customWidth="1"/>
    <col min="14076" max="14076" width="18" style="65" customWidth="1"/>
    <col min="14077" max="14077" width="10.5703125" style="65" customWidth="1"/>
    <col min="14078" max="14079" width="14.28515625" style="65" customWidth="1"/>
    <col min="14080" max="14089" width="13" style="65" customWidth="1"/>
    <col min="14090" max="14330" width="8.85546875" style="65"/>
    <col min="14331" max="14331" width="53.7109375" style="65" customWidth="1"/>
    <col min="14332" max="14332" width="18" style="65" customWidth="1"/>
    <col min="14333" max="14333" width="10.5703125" style="65" customWidth="1"/>
    <col min="14334" max="14335" width="14.28515625" style="65" customWidth="1"/>
    <col min="14336" max="14345" width="13" style="65" customWidth="1"/>
    <col min="14346" max="14586" width="8.85546875" style="65"/>
    <col min="14587" max="14587" width="53.7109375" style="65" customWidth="1"/>
    <col min="14588" max="14588" width="18" style="65" customWidth="1"/>
    <col min="14589" max="14589" width="10.5703125" style="65" customWidth="1"/>
    <col min="14590" max="14591" width="14.28515625" style="65" customWidth="1"/>
    <col min="14592" max="14601" width="13" style="65" customWidth="1"/>
    <col min="14602" max="14842" width="8.85546875" style="65"/>
    <col min="14843" max="14843" width="53.7109375" style="65" customWidth="1"/>
    <col min="14844" max="14844" width="18" style="65" customWidth="1"/>
    <col min="14845" max="14845" width="10.5703125" style="65" customWidth="1"/>
    <col min="14846" max="14847" width="14.28515625" style="65" customWidth="1"/>
    <col min="14848" max="14857" width="13" style="65" customWidth="1"/>
    <col min="14858" max="15098" width="8.85546875" style="65"/>
    <col min="15099" max="15099" width="53.7109375" style="65" customWidth="1"/>
    <col min="15100" max="15100" width="18" style="65" customWidth="1"/>
    <col min="15101" max="15101" width="10.5703125" style="65" customWidth="1"/>
    <col min="15102" max="15103" width="14.28515625" style="65" customWidth="1"/>
    <col min="15104" max="15113" width="13" style="65" customWidth="1"/>
    <col min="15114" max="15354" width="8.85546875" style="65"/>
    <col min="15355" max="15355" width="53.7109375" style="65" customWidth="1"/>
    <col min="15356" max="15356" width="18" style="65" customWidth="1"/>
    <col min="15357" max="15357" width="10.5703125" style="65" customWidth="1"/>
    <col min="15358" max="15359" width="14.28515625" style="65" customWidth="1"/>
    <col min="15360" max="15369" width="13" style="65" customWidth="1"/>
    <col min="15370" max="15610" width="8.85546875" style="65"/>
    <col min="15611" max="15611" width="53.7109375" style="65" customWidth="1"/>
    <col min="15612" max="15612" width="18" style="65" customWidth="1"/>
    <col min="15613" max="15613" width="10.5703125" style="65" customWidth="1"/>
    <col min="15614" max="15615" width="14.28515625" style="65" customWidth="1"/>
    <col min="15616" max="15625" width="13" style="65" customWidth="1"/>
    <col min="15626" max="15866" width="8.85546875" style="65"/>
    <col min="15867" max="15867" width="53.7109375" style="65" customWidth="1"/>
    <col min="15868" max="15868" width="18" style="65" customWidth="1"/>
    <col min="15869" max="15869" width="10.5703125" style="65" customWidth="1"/>
    <col min="15870" max="15871" width="14.28515625" style="65" customWidth="1"/>
    <col min="15872" max="15881" width="13" style="65" customWidth="1"/>
    <col min="15882" max="16122" width="8.85546875" style="65"/>
    <col min="16123" max="16123" width="53.7109375" style="65" customWidth="1"/>
    <col min="16124" max="16124" width="18" style="65" customWidth="1"/>
    <col min="16125" max="16125" width="10.5703125" style="65" customWidth="1"/>
    <col min="16126" max="16127" width="14.28515625" style="65" customWidth="1"/>
    <col min="16128" max="16137" width="13" style="65" customWidth="1"/>
    <col min="16138" max="16384" width="8.85546875" style="65"/>
  </cols>
  <sheetData>
    <row r="1" spans="1:9" x14ac:dyDescent="0.2">
      <c r="A1" s="63"/>
      <c r="B1" s="64"/>
      <c r="C1" s="64"/>
      <c r="D1" s="64"/>
      <c r="E1" s="64"/>
      <c r="F1" s="209" t="s">
        <v>261</v>
      </c>
      <c r="G1" s="209"/>
      <c r="H1" s="209"/>
      <c r="I1" s="210"/>
    </row>
    <row r="2" spans="1:9" x14ac:dyDescent="0.2">
      <c r="A2" s="66"/>
      <c r="B2" s="67"/>
      <c r="C2" s="67"/>
      <c r="D2" s="67"/>
      <c r="E2" s="67"/>
      <c r="F2" s="211" t="s">
        <v>257</v>
      </c>
      <c r="G2" s="213" t="s">
        <v>258</v>
      </c>
      <c r="H2" s="214"/>
      <c r="I2" s="215"/>
    </row>
    <row r="3" spans="1:9" x14ac:dyDescent="0.2">
      <c r="A3" s="66"/>
      <c r="B3" s="67"/>
      <c r="C3" s="67"/>
      <c r="D3" s="67"/>
      <c r="E3" s="67"/>
      <c r="F3" s="212"/>
      <c r="G3" s="216"/>
      <c r="H3" s="217"/>
      <c r="I3" s="218"/>
    </row>
    <row r="4" spans="1:9" ht="13.15" customHeight="1" x14ac:dyDescent="0.2">
      <c r="A4" s="66"/>
      <c r="B4" s="67"/>
      <c r="C4" s="67"/>
      <c r="D4" s="67"/>
      <c r="E4" s="67"/>
      <c r="F4" s="211" t="s">
        <v>259</v>
      </c>
      <c r="G4" s="219" t="s">
        <v>262</v>
      </c>
      <c r="H4" s="220"/>
      <c r="I4" s="221"/>
    </row>
    <row r="5" spans="1:9" x14ac:dyDescent="0.2">
      <c r="A5" s="66"/>
      <c r="B5" s="67"/>
      <c r="C5" s="67"/>
      <c r="D5" s="67"/>
      <c r="E5" s="67"/>
      <c r="F5" s="212"/>
      <c r="G5" s="222"/>
      <c r="H5" s="223"/>
      <c r="I5" s="224"/>
    </row>
    <row r="6" spans="1:9" ht="13.5" thickBot="1" x14ac:dyDescent="0.25">
      <c r="A6" s="66"/>
      <c r="B6" s="67"/>
      <c r="C6" s="67"/>
      <c r="D6" s="67"/>
      <c r="E6" s="67"/>
      <c r="F6" s="67"/>
      <c r="G6" s="68"/>
      <c r="H6" s="69"/>
      <c r="I6" s="70"/>
    </row>
    <row r="7" spans="1:9" s="75" customFormat="1" ht="16.5" thickBot="1" x14ac:dyDescent="0.3">
      <c r="A7" s="71" t="s">
        <v>242</v>
      </c>
      <c r="B7" s="72"/>
      <c r="C7" s="72"/>
      <c r="D7" s="73"/>
      <c r="E7" s="73"/>
      <c r="F7" s="73"/>
      <c r="G7" s="73"/>
      <c r="H7" s="73"/>
      <c r="I7" s="74"/>
    </row>
    <row r="8" spans="1:9" ht="14.25" x14ac:dyDescent="0.2">
      <c r="A8" s="76"/>
      <c r="B8" s="77"/>
      <c r="C8" s="77"/>
      <c r="D8" s="77"/>
      <c r="E8" s="77"/>
      <c r="F8" s="77"/>
      <c r="G8" s="77"/>
      <c r="H8" s="77"/>
      <c r="I8" s="78"/>
    </row>
    <row r="9" spans="1:9" ht="15" x14ac:dyDescent="0.25">
      <c r="A9" s="79" t="s">
        <v>243</v>
      </c>
      <c r="B9" s="80"/>
      <c r="C9" s="80"/>
      <c r="D9" s="81"/>
      <c r="E9" s="82"/>
      <c r="F9" s="83" t="s">
        <v>244</v>
      </c>
      <c r="G9" s="80"/>
      <c r="H9" s="80"/>
      <c r="I9" s="84"/>
    </row>
    <row r="10" spans="1:9" x14ac:dyDescent="0.2">
      <c r="A10" s="85" t="s">
        <v>245</v>
      </c>
      <c r="B10" s="86" t="s">
        <v>246</v>
      </c>
      <c r="C10" s="123"/>
      <c r="D10" s="225" t="s">
        <v>247</v>
      </c>
      <c r="E10" s="227" t="s">
        <v>248</v>
      </c>
      <c r="F10" s="229" t="s">
        <v>249</v>
      </c>
      <c r="G10" s="230"/>
      <c r="H10" s="229" t="s">
        <v>250</v>
      </c>
      <c r="I10" s="231"/>
    </row>
    <row r="11" spans="1:9" ht="26.25" customHeight="1" x14ac:dyDescent="0.2">
      <c r="A11" s="87"/>
      <c r="B11" s="88"/>
      <c r="C11" s="124"/>
      <c r="D11" s="226"/>
      <c r="E11" s="228"/>
      <c r="F11" s="89" t="s">
        <v>251</v>
      </c>
      <c r="G11" s="90" t="s">
        <v>252</v>
      </c>
      <c r="H11" s="89" t="s">
        <v>251</v>
      </c>
      <c r="I11" s="91" t="s">
        <v>252</v>
      </c>
    </row>
    <row r="12" spans="1:9" ht="15" x14ac:dyDescent="0.25">
      <c r="A12" s="92" t="s">
        <v>10</v>
      </c>
      <c r="B12" s="93" t="str">
        <f>'Planilha de Orçamento'!B16</f>
        <v>OBRAS CIVIS</v>
      </c>
      <c r="C12" s="93"/>
      <c r="D12" s="94"/>
      <c r="E12" s="95"/>
      <c r="F12" s="96"/>
      <c r="G12" s="97"/>
      <c r="H12" s="96"/>
      <c r="I12" s="98"/>
    </row>
    <row r="13" spans="1:9" s="129" customFormat="1" ht="15" x14ac:dyDescent="0.25">
      <c r="A13" s="127">
        <v>1</v>
      </c>
      <c r="B13" s="128" t="str">
        <f>VLOOKUP($A13,'Planilha de Orçamento'!$A:$G,2,FALSE)</f>
        <v>SERVIÇOS PRELIMINARES / INSTALAÇÕES PROVISÓRIAS</v>
      </c>
      <c r="C13" s="94" t="e">
        <f>VLOOKUP($A13,'Planilha de Orçamento'!$A:$G,8,FALSE)</f>
        <v>#REF!</v>
      </c>
      <c r="D13" s="94" t="e">
        <f>TRUNC(C13*(1+'Planilha de Orçamento'!$G$5),2)</f>
        <v>#REF!</v>
      </c>
      <c r="E13" s="95" t="e">
        <f>D13/$D$57</f>
        <v>#REF!</v>
      </c>
      <c r="F13" s="96" t="e">
        <f>D13*F14</f>
        <v>#REF!</v>
      </c>
      <c r="G13" s="97" t="e">
        <f>F13/$D$57</f>
        <v>#REF!</v>
      </c>
      <c r="H13" s="96" t="e">
        <f>D13*H14</f>
        <v>#REF!</v>
      </c>
      <c r="I13" s="98" t="e">
        <f>H13/$D$57</f>
        <v>#REF!</v>
      </c>
    </row>
    <row r="14" spans="1:9" ht="15" x14ac:dyDescent="0.25">
      <c r="A14" s="99"/>
      <c r="B14" s="100"/>
      <c r="C14" s="100"/>
      <c r="D14" s="101"/>
      <c r="E14" s="102" t="e">
        <f>IF(E13&gt;0,IF(SUM(F14:I14)=1,"","ERRO"),"")</f>
        <v>#REF!</v>
      </c>
      <c r="F14" s="103">
        <v>1</v>
      </c>
      <c r="G14" s="104"/>
      <c r="H14" s="103"/>
      <c r="I14" s="105"/>
    </row>
    <row r="15" spans="1:9" ht="15" x14ac:dyDescent="0.25">
      <c r="A15" s="92">
        <v>2</v>
      </c>
      <c r="B15" s="128" t="str">
        <f>VLOOKUP($A15,'Planilha de Orçamento'!$A:$G,2,FALSE)</f>
        <v>ADMINISTRAÇÃO DE OBRA</v>
      </c>
      <c r="C15" s="94" t="e">
        <f>VLOOKUP($A15,'Planilha de Orçamento'!$A:$G,8,FALSE)</f>
        <v>#REF!</v>
      </c>
      <c r="D15" s="94" t="e">
        <f>TRUNC(C15*(1+'Planilha de Orçamento'!$G$5),2)</f>
        <v>#REF!</v>
      </c>
      <c r="E15" s="95" t="e">
        <f>D15/$D$57</f>
        <v>#REF!</v>
      </c>
      <c r="F15" s="96" t="e">
        <f>D15*F16</f>
        <v>#REF!</v>
      </c>
      <c r="G15" s="97" t="e">
        <f>F15/$D$57</f>
        <v>#REF!</v>
      </c>
      <c r="H15" s="96" t="e">
        <f>D15*H16</f>
        <v>#REF!</v>
      </c>
      <c r="I15" s="98" t="e">
        <f>H15/$D$57</f>
        <v>#REF!</v>
      </c>
    </row>
    <row r="16" spans="1:9" ht="15" x14ac:dyDescent="0.25">
      <c r="A16" s="99"/>
      <c r="B16" s="100"/>
      <c r="C16" s="100"/>
      <c r="D16" s="101"/>
      <c r="E16" s="102" t="e">
        <f>IF(E15&gt;0,IF(SUM(F16:I16)=1,"","ERRO"),"")</f>
        <v>#REF!</v>
      </c>
      <c r="F16" s="103"/>
      <c r="G16" s="104"/>
      <c r="H16" s="103">
        <v>1</v>
      </c>
      <c r="I16" s="105"/>
    </row>
    <row r="17" spans="1:9" ht="15" x14ac:dyDescent="0.25">
      <c r="A17" s="92">
        <v>3</v>
      </c>
      <c r="B17" s="128" t="str">
        <f>VLOOKUP($A17,'Planilha de Orçamento'!$A:$G,2,FALSE)</f>
        <v>DEMOLIÇÃO / REMANEJAMENTO / REMOÇÃO</v>
      </c>
      <c r="C17" s="94" t="e">
        <f>VLOOKUP($A17,'Planilha de Orçamento'!$A:$G,8,FALSE)</f>
        <v>#REF!</v>
      </c>
      <c r="D17" s="94" t="e">
        <f>TRUNC(C17*(1+'Planilha de Orçamento'!$G$5),2)</f>
        <v>#REF!</v>
      </c>
      <c r="E17" s="95" t="e">
        <f>D17/$D$57</f>
        <v>#REF!</v>
      </c>
      <c r="F17" s="96" t="e">
        <f>D17*F18</f>
        <v>#REF!</v>
      </c>
      <c r="G17" s="97" t="e">
        <f>F17/$D$57</f>
        <v>#REF!</v>
      </c>
      <c r="H17" s="96" t="e">
        <f>D17*H18</f>
        <v>#REF!</v>
      </c>
      <c r="I17" s="98" t="e">
        <f>H17/$D$57</f>
        <v>#REF!</v>
      </c>
    </row>
    <row r="18" spans="1:9" ht="15" x14ac:dyDescent="0.25">
      <c r="A18" s="99"/>
      <c r="B18" s="100"/>
      <c r="C18" s="100"/>
      <c r="D18" s="101"/>
      <c r="E18" s="102" t="e">
        <f>IF(E17&gt;0,IF(SUM(F18:I18)=1,"","ERRO"),"")</f>
        <v>#REF!</v>
      </c>
      <c r="F18" s="103">
        <v>1</v>
      </c>
      <c r="G18" s="104"/>
      <c r="H18" s="103"/>
      <c r="I18" s="105"/>
    </row>
    <row r="19" spans="1:9" ht="15" x14ac:dyDescent="0.25">
      <c r="A19" s="92">
        <v>4</v>
      </c>
      <c r="B19" s="128" t="str">
        <f>VLOOKUP($A19,'Planilha de Orçamento'!$A:$G,2,FALSE)</f>
        <v>ESTRUTURA</v>
      </c>
      <c r="C19" s="94" t="e">
        <f>VLOOKUP($A19,'Planilha de Orçamento'!$A:$G,8,FALSE)</f>
        <v>#REF!</v>
      </c>
      <c r="D19" s="94" t="e">
        <f>TRUNC(C19*(1+'Planilha de Orçamento'!$G$5),2)</f>
        <v>#REF!</v>
      </c>
      <c r="E19" s="95" t="e">
        <f>D19/$D$57</f>
        <v>#REF!</v>
      </c>
      <c r="F19" s="96" t="e">
        <f>D19*F20</f>
        <v>#REF!</v>
      </c>
      <c r="G19" s="97" t="e">
        <f>F19/$D$57</f>
        <v>#REF!</v>
      </c>
      <c r="H19" s="96" t="e">
        <f>D19*H20</f>
        <v>#REF!</v>
      </c>
      <c r="I19" s="98" t="e">
        <f>H19/$D$57</f>
        <v>#REF!</v>
      </c>
    </row>
    <row r="20" spans="1:9" ht="15" x14ac:dyDescent="0.25">
      <c r="A20" s="99"/>
      <c r="B20" s="100"/>
      <c r="C20" s="100"/>
      <c r="D20" s="101"/>
      <c r="E20" s="102" t="e">
        <f>IF(E19&gt;0,IF(SUM(F20:I20)=1,"","ERRO"),"")</f>
        <v>#REF!</v>
      </c>
      <c r="F20" s="103">
        <v>1</v>
      </c>
      <c r="G20" s="104"/>
      <c r="H20" s="103"/>
      <c r="I20" s="105"/>
    </row>
    <row r="21" spans="1:9" ht="15" x14ac:dyDescent="0.25">
      <c r="A21" s="92">
        <v>5</v>
      </c>
      <c r="B21" s="128" t="str">
        <f>VLOOKUP($A21,'Planilha de Orçamento'!$A:$G,2,FALSE)</f>
        <v>ALVENARIAS</v>
      </c>
      <c r="C21" s="94" t="e">
        <f>VLOOKUP($A21,'Planilha de Orçamento'!$A:$G,8,FALSE)</f>
        <v>#REF!</v>
      </c>
      <c r="D21" s="94" t="e">
        <f>TRUNC(C21*(1+'Planilha de Orçamento'!$G$5),2)</f>
        <v>#REF!</v>
      </c>
      <c r="E21" s="95" t="e">
        <f>D21/$D$57</f>
        <v>#REF!</v>
      </c>
      <c r="F21" s="96" t="e">
        <f>D21*F22</f>
        <v>#REF!</v>
      </c>
      <c r="G21" s="97" t="e">
        <f>F21/$D$57</f>
        <v>#REF!</v>
      </c>
      <c r="H21" s="96" t="e">
        <f>D21*H22</f>
        <v>#REF!</v>
      </c>
      <c r="I21" s="98" t="e">
        <f>H21/$D$57</f>
        <v>#REF!</v>
      </c>
    </row>
    <row r="22" spans="1:9" ht="15" x14ac:dyDescent="0.25">
      <c r="A22" s="99"/>
      <c r="B22" s="100"/>
      <c r="C22" s="100"/>
      <c r="D22" s="101"/>
      <c r="E22" s="102" t="e">
        <f>IF(E21&gt;0,IF(SUM(F22:I22)=1,"","ERRO"),"")</f>
        <v>#REF!</v>
      </c>
      <c r="F22" s="103">
        <v>1</v>
      </c>
      <c r="G22" s="104"/>
      <c r="H22" s="103"/>
      <c r="I22" s="105"/>
    </row>
    <row r="23" spans="1:9" ht="15" x14ac:dyDescent="0.25">
      <c r="A23" s="92">
        <v>6</v>
      </c>
      <c r="B23" s="128" t="str">
        <f>VLOOKUP($A23,'Planilha de Orçamento'!$A:$G,2,FALSE)</f>
        <v>PAVIMENTAÇÃO / PISOS ELEVADOS</v>
      </c>
      <c r="C23" s="94" t="e">
        <f>VLOOKUP($A23,'Planilha de Orçamento'!$A:$G,8,FALSE)</f>
        <v>#REF!</v>
      </c>
      <c r="D23" s="94" t="e">
        <f>TRUNC(C23*(1+'Planilha de Orçamento'!$G$5),2)</f>
        <v>#REF!</v>
      </c>
      <c r="E23" s="95" t="e">
        <f>D23/$D$57</f>
        <v>#REF!</v>
      </c>
      <c r="F23" s="96" t="e">
        <f>D23*F24</f>
        <v>#REF!</v>
      </c>
      <c r="G23" s="97" t="e">
        <f>F23/$D$57</f>
        <v>#REF!</v>
      </c>
      <c r="H23" s="96" t="e">
        <f>D23*H24</f>
        <v>#REF!</v>
      </c>
      <c r="I23" s="98" t="e">
        <f>H23/$D$57</f>
        <v>#REF!</v>
      </c>
    </row>
    <row r="24" spans="1:9" ht="15" x14ac:dyDescent="0.25">
      <c r="A24" s="99"/>
      <c r="B24" s="100"/>
      <c r="C24" s="100"/>
      <c r="D24" s="101"/>
      <c r="E24" s="102" t="e">
        <f>IF(E23&gt;0,IF(SUM(F24:I24)=1,"","ERRO"),"")</f>
        <v>#REF!</v>
      </c>
      <c r="F24" s="103">
        <v>1</v>
      </c>
      <c r="G24" s="104"/>
      <c r="H24" s="103"/>
      <c r="I24" s="105"/>
    </row>
    <row r="25" spans="1:9" ht="15" x14ac:dyDescent="0.25">
      <c r="A25" s="92">
        <v>7</v>
      </c>
      <c r="B25" s="128" t="str">
        <f>VLOOKUP($A25,'Planilha de Orçamento'!$A:$G,2,FALSE)</f>
        <v>DIVISÓRIAS / PAINÉIS / FORROS</v>
      </c>
      <c r="C25" s="94" t="e">
        <f>VLOOKUP($A25,'Planilha de Orçamento'!$A:$G,8,FALSE)</f>
        <v>#REF!</v>
      </c>
      <c r="D25" s="94" t="e">
        <f>TRUNC(C25*(1+'Planilha de Orçamento'!$G$5),2)</f>
        <v>#REF!</v>
      </c>
      <c r="E25" s="95" t="e">
        <f>D25/$D$57</f>
        <v>#REF!</v>
      </c>
      <c r="F25" s="96" t="e">
        <f>D25*F26</f>
        <v>#REF!</v>
      </c>
      <c r="G25" s="97" t="e">
        <f>F25/$D$57</f>
        <v>#REF!</v>
      </c>
      <c r="H25" s="96" t="e">
        <f>D25*H26</f>
        <v>#REF!</v>
      </c>
      <c r="I25" s="98" t="e">
        <f>H25/$D$57</f>
        <v>#REF!</v>
      </c>
    </row>
    <row r="26" spans="1:9" ht="15" x14ac:dyDescent="0.25">
      <c r="A26" s="99"/>
      <c r="B26" s="100"/>
      <c r="C26" s="100"/>
      <c r="D26" s="101"/>
      <c r="E26" s="102" t="e">
        <f>IF(E25&gt;0,IF(SUM(F26:I26)=1,"","ERRO"),"")</f>
        <v>#REF!</v>
      </c>
      <c r="F26" s="103">
        <v>0.3</v>
      </c>
      <c r="G26" s="104"/>
      <c r="H26" s="103">
        <v>0.7</v>
      </c>
      <c r="I26" s="105"/>
    </row>
    <row r="27" spans="1:9" ht="15" x14ac:dyDescent="0.25">
      <c r="A27" s="92">
        <v>8</v>
      </c>
      <c r="B27" s="128" t="str">
        <f>VLOOKUP($A27,'Planilha de Orçamento'!$A:$G,2,FALSE)</f>
        <v>SERRALHERIA</v>
      </c>
      <c r="C27" s="94" t="e">
        <f>VLOOKUP($A27,'Planilha de Orçamento'!$A:$G,8,FALSE)</f>
        <v>#REF!</v>
      </c>
      <c r="D27" s="94" t="e">
        <f>TRUNC(C27*(1+'Planilha de Orçamento'!$G$5),2)</f>
        <v>#REF!</v>
      </c>
      <c r="E27" s="95" t="e">
        <f>D27/$D$57</f>
        <v>#REF!</v>
      </c>
      <c r="F27" s="96" t="e">
        <f>D27*F28</f>
        <v>#REF!</v>
      </c>
      <c r="G27" s="97" t="e">
        <f>F27/$D$57</f>
        <v>#REF!</v>
      </c>
      <c r="H27" s="96" t="e">
        <f>D27*H28</f>
        <v>#REF!</v>
      </c>
      <c r="I27" s="98" t="e">
        <f>H27/$D$57</f>
        <v>#REF!</v>
      </c>
    </row>
    <row r="28" spans="1:9" ht="15" x14ac:dyDescent="0.25">
      <c r="A28" s="99"/>
      <c r="B28" s="100"/>
      <c r="C28" s="100"/>
      <c r="D28" s="101"/>
      <c r="E28" s="102" t="e">
        <f>IF(E27&gt;0,IF(SUM(F28:I28)=1,"","ERRO"),"")</f>
        <v>#REF!</v>
      </c>
      <c r="F28" s="103">
        <v>0.3</v>
      </c>
      <c r="G28" s="104"/>
      <c r="H28" s="103">
        <v>0.7</v>
      </c>
      <c r="I28" s="105"/>
    </row>
    <row r="29" spans="1:9" ht="15" x14ac:dyDescent="0.25">
      <c r="A29" s="92">
        <v>9</v>
      </c>
      <c r="B29" s="128" t="str">
        <f>VLOOKUP($A29,'Planilha de Orçamento'!$A:$G,2,FALSE)</f>
        <v>FERRAGENS</v>
      </c>
      <c r="C29" s="94" t="e">
        <f>VLOOKUP($A29,'Planilha de Orçamento'!$A:$G,8,FALSE)</f>
        <v>#REF!</v>
      </c>
      <c r="D29" s="94" t="e">
        <f>TRUNC(C29*(1+'Planilha de Orçamento'!$G$5),2)</f>
        <v>#REF!</v>
      </c>
      <c r="E29" s="95" t="e">
        <f>D29/$D$57</f>
        <v>#REF!</v>
      </c>
      <c r="F29" s="96" t="e">
        <f>D29*F30</f>
        <v>#REF!</v>
      </c>
      <c r="G29" s="97" t="e">
        <f>F29/$D$57</f>
        <v>#REF!</v>
      </c>
      <c r="H29" s="96" t="e">
        <f>D29*H30</f>
        <v>#REF!</v>
      </c>
      <c r="I29" s="98" t="e">
        <f>H29/$D$57</f>
        <v>#REF!</v>
      </c>
    </row>
    <row r="30" spans="1:9" ht="15" x14ac:dyDescent="0.25">
      <c r="A30" s="106"/>
      <c r="B30" s="100"/>
      <c r="C30" s="100"/>
      <c r="D30" s="101"/>
      <c r="E30" s="102" t="e">
        <f>IF(E29&gt;0,IF(SUM(F30:I30)=1,"","ERRO"),"")</f>
        <v>#REF!</v>
      </c>
      <c r="F30" s="103">
        <v>0.3</v>
      </c>
      <c r="G30" s="104"/>
      <c r="H30" s="103">
        <v>0.7</v>
      </c>
      <c r="I30" s="105"/>
    </row>
    <row r="31" spans="1:9" ht="15" x14ac:dyDescent="0.25">
      <c r="A31" s="92">
        <v>10</v>
      </c>
      <c r="B31" s="128" t="str">
        <f>VLOOKUP($A31,'Planilha de Orçamento'!$A:$G,2,FALSE)</f>
        <v>VIDRAÇARIA</v>
      </c>
      <c r="C31" s="94" t="e">
        <f>VLOOKUP($A31,'Planilha de Orçamento'!$A:$G,8,FALSE)</f>
        <v>#REF!</v>
      </c>
      <c r="D31" s="94" t="e">
        <f>TRUNC(C31*(1+'Planilha de Orçamento'!$G$5),2)</f>
        <v>#REF!</v>
      </c>
      <c r="E31" s="95" t="e">
        <f>D31/$D$57</f>
        <v>#REF!</v>
      </c>
      <c r="F31" s="96" t="e">
        <f>D31*F32</f>
        <v>#REF!</v>
      </c>
      <c r="G31" s="97" t="e">
        <f>F31/$D$57</f>
        <v>#REF!</v>
      </c>
      <c r="H31" s="96" t="e">
        <f>D31*H32</f>
        <v>#REF!</v>
      </c>
      <c r="I31" s="98" t="e">
        <f>H31/$D$57</f>
        <v>#REF!</v>
      </c>
    </row>
    <row r="32" spans="1:9" ht="15" x14ac:dyDescent="0.25">
      <c r="A32" s="99"/>
      <c r="B32" s="100"/>
      <c r="C32" s="100"/>
      <c r="D32" s="101"/>
      <c r="E32" s="102" t="e">
        <f>IF(E31&gt;0,IF(SUM(F32:I32)=1,"","ERRO"),"")</f>
        <v>#REF!</v>
      </c>
      <c r="F32" s="103"/>
      <c r="G32" s="104"/>
      <c r="H32" s="103">
        <v>1</v>
      </c>
      <c r="I32" s="105"/>
    </row>
    <row r="33" spans="1:9" ht="15" x14ac:dyDescent="0.25">
      <c r="A33" s="92">
        <v>11</v>
      </c>
      <c r="B33" s="128" t="str">
        <f>VLOOKUP($A33,'Planilha de Orçamento'!$A:$G,2,FALSE)</f>
        <v>PINTURA</v>
      </c>
      <c r="C33" s="94" t="e">
        <f>VLOOKUP($A33,'Planilha de Orçamento'!$A:$G,8,FALSE)</f>
        <v>#REF!</v>
      </c>
      <c r="D33" s="94" t="e">
        <f>TRUNC(C33*(1+'Planilha de Orçamento'!$G$5),2)</f>
        <v>#REF!</v>
      </c>
      <c r="E33" s="95" t="e">
        <f>D33/$D$57</f>
        <v>#REF!</v>
      </c>
      <c r="F33" s="96" t="e">
        <f>D33*F34</f>
        <v>#REF!</v>
      </c>
      <c r="G33" s="97" t="e">
        <f>F33/$D$57</f>
        <v>#REF!</v>
      </c>
      <c r="H33" s="96" t="e">
        <f>D33*H34</f>
        <v>#REF!</v>
      </c>
      <c r="I33" s="98" t="e">
        <f>H33/$D$57</f>
        <v>#REF!</v>
      </c>
    </row>
    <row r="34" spans="1:9" ht="15" x14ac:dyDescent="0.25">
      <c r="A34" s="99"/>
      <c r="B34" s="100"/>
      <c r="C34" s="100"/>
      <c r="D34" s="101"/>
      <c r="E34" s="102" t="e">
        <f>IF(E33&gt;0,IF(SUM(F34:I34)=1,"","ERRO"),"")</f>
        <v>#REF!</v>
      </c>
      <c r="F34" s="103">
        <v>0.3</v>
      </c>
      <c r="G34" s="104"/>
      <c r="H34" s="103">
        <v>0.7</v>
      </c>
      <c r="I34" s="105"/>
    </row>
    <row r="35" spans="1:9" ht="15" x14ac:dyDescent="0.25">
      <c r="A35" s="92">
        <v>12</v>
      </c>
      <c r="B35" s="128" t="str">
        <f>VLOOKUP($A35,'Planilha de Orçamento'!$A:$G,2,FALSE)</f>
        <v>INSTALAÇÕES CONTRA INCÊNDIO</v>
      </c>
      <c r="C35" s="94" t="e">
        <f>VLOOKUP($A35,'Planilha de Orçamento'!$A:$G,8,FALSE)</f>
        <v>#REF!</v>
      </c>
      <c r="D35" s="94" t="e">
        <f>TRUNC(C35*(1+'Planilha de Orçamento'!$G$5),2)</f>
        <v>#REF!</v>
      </c>
      <c r="E35" s="95" t="e">
        <f>D35/$D$57</f>
        <v>#REF!</v>
      </c>
      <c r="F35" s="96" t="e">
        <f>D35*F36</f>
        <v>#REF!</v>
      </c>
      <c r="G35" s="97" t="e">
        <f>F35/$D$57</f>
        <v>#REF!</v>
      </c>
      <c r="H35" s="96" t="e">
        <f>D35*H36</f>
        <v>#REF!</v>
      </c>
      <c r="I35" s="98" t="e">
        <f>H35/$D$57</f>
        <v>#REF!</v>
      </c>
    </row>
    <row r="36" spans="1:9" ht="15" x14ac:dyDescent="0.25">
      <c r="A36" s="99"/>
      <c r="B36" s="100"/>
      <c r="C36" s="100"/>
      <c r="D36" s="101"/>
      <c r="E36" s="102" t="e">
        <f>IF(E35&gt;0,IF(SUM(F36:I36)=1,"","ERRO"),"")</f>
        <v>#REF!</v>
      </c>
      <c r="F36" s="103"/>
      <c r="G36" s="104"/>
      <c r="H36" s="103">
        <v>1</v>
      </c>
      <c r="I36" s="105"/>
    </row>
    <row r="37" spans="1:9" ht="15" x14ac:dyDescent="0.25">
      <c r="A37" s="92">
        <v>13</v>
      </c>
      <c r="B37" s="128" t="str">
        <f>VLOOKUP($A37,'Planilha de Orçamento'!$A:$G,2,FALSE)</f>
        <v>ACESSIBILIDADE</v>
      </c>
      <c r="C37" s="94" t="e">
        <f>VLOOKUP($A37,'Planilha de Orçamento'!$A:$G,8,FALSE)</f>
        <v>#REF!</v>
      </c>
      <c r="D37" s="94" t="e">
        <f>TRUNC(C37*(1+'Planilha de Orçamento'!$G$5),2)</f>
        <v>#REF!</v>
      </c>
      <c r="E37" s="95" t="e">
        <f>D37/$D$57</f>
        <v>#REF!</v>
      </c>
      <c r="F37" s="96" t="e">
        <f>D37*F38</f>
        <v>#REF!</v>
      </c>
      <c r="G37" s="97" t="e">
        <f>F37/$D$57</f>
        <v>#REF!</v>
      </c>
      <c r="H37" s="96" t="e">
        <f>D37*H38</f>
        <v>#REF!</v>
      </c>
      <c r="I37" s="98" t="e">
        <f>H37/$D$57</f>
        <v>#REF!</v>
      </c>
    </row>
    <row r="38" spans="1:9" ht="15" x14ac:dyDescent="0.25">
      <c r="A38" s="99"/>
      <c r="B38" s="100"/>
      <c r="C38" s="100"/>
      <c r="D38" s="101"/>
      <c r="E38" s="102" t="e">
        <f>IF(E37&gt;0,IF(SUM(F38:I38)=1,"","ERRO"),"")</f>
        <v>#REF!</v>
      </c>
      <c r="F38" s="103"/>
      <c r="G38" s="104"/>
      <c r="H38" s="103">
        <v>1</v>
      </c>
      <c r="I38" s="105"/>
    </row>
    <row r="39" spans="1:9" ht="15" x14ac:dyDescent="0.25">
      <c r="A39" s="92" t="s">
        <v>12</v>
      </c>
      <c r="B39" s="93" t="str">
        <f>'Planilha de Orçamento'!B79</f>
        <v>INSTALAÇÕES ELÉTRICAS</v>
      </c>
      <c r="C39" s="93"/>
      <c r="D39" s="94"/>
      <c r="E39" s="95"/>
      <c r="F39" s="96"/>
      <c r="G39" s="97"/>
      <c r="H39" s="96"/>
      <c r="I39" s="98"/>
    </row>
    <row r="40" spans="1:9" ht="15" x14ac:dyDescent="0.25">
      <c r="A40" s="92" t="s">
        <v>177</v>
      </c>
      <c r="B40" s="128" t="str">
        <f>VLOOKUP($A40,'Planilha de Orçamento'!$A:$G,2,FALSE)</f>
        <v>INSTALAÇÕES DE INFRAESTRUTURA ELÉTRICA DE ILUMINAÇÃO, TOMADAS E EQUIPAMENTOS.</v>
      </c>
      <c r="C40" s="94" t="e">
        <f>VLOOKUP($A40,'Planilha de Orçamento'!$A:$G,8,FALSE)</f>
        <v>#REF!</v>
      </c>
      <c r="D40" s="94" t="e">
        <f>TRUNC(C40*(1+'Planilha de Orçamento'!$G$5),2)</f>
        <v>#REF!</v>
      </c>
      <c r="E40" s="95" t="e">
        <f>D40/$D$57</f>
        <v>#REF!</v>
      </c>
      <c r="F40" s="96" t="e">
        <f>D40*F41</f>
        <v>#REF!</v>
      </c>
      <c r="G40" s="97" t="e">
        <f>F40/$D$57</f>
        <v>#REF!</v>
      </c>
      <c r="H40" s="96" t="e">
        <f>D40*H41</f>
        <v>#REF!</v>
      </c>
      <c r="I40" s="98" t="e">
        <f>H40/$D$57</f>
        <v>#REF!</v>
      </c>
    </row>
    <row r="41" spans="1:9" ht="15" x14ac:dyDescent="0.25">
      <c r="A41" s="99"/>
      <c r="B41" s="100"/>
      <c r="C41" s="100"/>
      <c r="D41" s="101"/>
      <c r="E41" s="102" t="e">
        <f>IF(E40&gt;0,IF(SUM(F41:I41)=1,"","ERRO"),"")</f>
        <v>#REF!</v>
      </c>
      <c r="F41" s="103">
        <v>1</v>
      </c>
      <c r="G41" s="104"/>
      <c r="H41" s="103"/>
      <c r="I41" s="105"/>
    </row>
    <row r="42" spans="1:9" ht="15" x14ac:dyDescent="0.25">
      <c r="A42" s="92" t="s">
        <v>193</v>
      </c>
      <c r="B42" s="128" t="str">
        <f>VLOOKUP($A42,'Planilha de Orçamento'!$A:$G,2,FALSE)</f>
        <v>CABOS ELÉTRICOS E CONECTORES</v>
      </c>
      <c r="C42" s="94" t="e">
        <f>VLOOKUP($A42,'Planilha de Orçamento'!$A:$G,8,FALSE)</f>
        <v>#REF!</v>
      </c>
      <c r="D42" s="94" t="e">
        <f>TRUNC(C42*(1+'Planilha de Orçamento'!$G$5),2)</f>
        <v>#REF!</v>
      </c>
      <c r="E42" s="95" t="e">
        <f>D42/$D$57</f>
        <v>#REF!</v>
      </c>
      <c r="F42" s="96" t="e">
        <f>D42*F43</f>
        <v>#REF!</v>
      </c>
      <c r="G42" s="97" t="e">
        <f>F42/$D$57</f>
        <v>#REF!</v>
      </c>
      <c r="H42" s="96" t="e">
        <f>D42*H43</f>
        <v>#REF!</v>
      </c>
      <c r="I42" s="98" t="e">
        <f>H42/$D$57</f>
        <v>#REF!</v>
      </c>
    </row>
    <row r="43" spans="1:9" ht="15" x14ac:dyDescent="0.25">
      <c r="A43" s="99"/>
      <c r="B43" s="100"/>
      <c r="C43" s="100"/>
      <c r="D43" s="101"/>
      <c r="E43" s="102" t="e">
        <f>IF(E42&gt;0,IF(SUM(F43:I43)=1,"","ERRO"),"")</f>
        <v>#REF!</v>
      </c>
      <c r="F43" s="103">
        <v>0.3</v>
      </c>
      <c r="G43" s="104"/>
      <c r="H43" s="103">
        <v>0.7</v>
      </c>
      <c r="I43" s="105"/>
    </row>
    <row r="44" spans="1:9" ht="15" x14ac:dyDescent="0.25">
      <c r="A44" s="92" t="s">
        <v>198</v>
      </c>
      <c r="B44" s="128" t="str">
        <f>VLOOKUP($A44,'Planilha de Orçamento'!$A:$G,2,FALSE)</f>
        <v>CABOS DE ALARME, CFTV, FONIA E REDE UTP, CONECTORES E ACESSÓRIOS DE PARA REDE ESTRUTURADA.</v>
      </c>
      <c r="C44" s="94" t="e">
        <f>VLOOKUP($A44,'Planilha de Orçamento'!$A:$G,8,FALSE)</f>
        <v>#REF!</v>
      </c>
      <c r="D44" s="94" t="e">
        <f>TRUNC(C44*(1+'Planilha de Orçamento'!$G$5),2)</f>
        <v>#REF!</v>
      </c>
      <c r="E44" s="95" t="e">
        <f>D44/$D$57</f>
        <v>#REF!</v>
      </c>
      <c r="F44" s="96" t="e">
        <f>D44*F45</f>
        <v>#REF!</v>
      </c>
      <c r="G44" s="97" t="e">
        <f>F44/$D$57</f>
        <v>#REF!</v>
      </c>
      <c r="H44" s="96" t="e">
        <f>D44*H45</f>
        <v>#REF!</v>
      </c>
      <c r="I44" s="98" t="e">
        <f>H44/$D$57</f>
        <v>#REF!</v>
      </c>
    </row>
    <row r="45" spans="1:9" ht="15" x14ac:dyDescent="0.25">
      <c r="A45" s="99"/>
      <c r="B45" s="100"/>
      <c r="C45" s="100"/>
      <c r="D45" s="101"/>
      <c r="E45" s="102" t="e">
        <f>IF(E44&gt;0,IF(SUM(F45:I45)=1,"","ERRO"),"")</f>
        <v>#REF!</v>
      </c>
      <c r="F45" s="103"/>
      <c r="G45" s="104"/>
      <c r="H45" s="103">
        <v>1</v>
      </c>
      <c r="I45" s="105"/>
    </row>
    <row r="46" spans="1:9" ht="15" x14ac:dyDescent="0.25">
      <c r="A46" s="92" t="s">
        <v>203</v>
      </c>
      <c r="B46" s="128" t="str">
        <f>VLOOKUP($A46,'Planilha de Orçamento'!$A:$G,2,FALSE)</f>
        <v>CAIXAS DE SAÍDA E DE PASSAGEM DIVERSAS</v>
      </c>
      <c r="C46" s="94" t="e">
        <f>VLOOKUP($A46,'Planilha de Orçamento'!$A:$G,8,FALSE)</f>
        <v>#REF!</v>
      </c>
      <c r="D46" s="94" t="e">
        <f>TRUNC(C46*(1+'Planilha de Orçamento'!$G$5),2)</f>
        <v>#REF!</v>
      </c>
      <c r="E46" s="95" t="e">
        <f>D46/$D$57</f>
        <v>#REF!</v>
      </c>
      <c r="F46" s="96" t="e">
        <f>D46*F47</f>
        <v>#REF!</v>
      </c>
      <c r="G46" s="97" t="e">
        <f>F46/$D$57</f>
        <v>#REF!</v>
      </c>
      <c r="H46" s="96" t="e">
        <f>D46*H47</f>
        <v>#REF!</v>
      </c>
      <c r="I46" s="98" t="e">
        <f>H46/$D$57</f>
        <v>#REF!</v>
      </c>
    </row>
    <row r="47" spans="1:9" ht="15" x14ac:dyDescent="0.25">
      <c r="A47" s="99"/>
      <c r="B47" s="100"/>
      <c r="C47" s="100"/>
      <c r="D47" s="101"/>
      <c r="E47" s="102" t="e">
        <f>IF(E46&gt;0,IF(SUM(F47:I47)=1,"","ERRO"),"")</f>
        <v>#REF!</v>
      </c>
      <c r="F47" s="103">
        <v>1</v>
      </c>
      <c r="G47" s="104"/>
      <c r="H47" s="103"/>
      <c r="I47" s="105"/>
    </row>
    <row r="48" spans="1:9" ht="15" x14ac:dyDescent="0.25">
      <c r="A48" s="92" t="s">
        <v>208</v>
      </c>
      <c r="B48" s="128" t="str">
        <f>VLOOKUP($A48,'Planilha de Orçamento'!$A:$G,2,FALSE)</f>
        <v>DISJUNTORES E DISPOSITIVOS DE PROTEÇÃO.</v>
      </c>
      <c r="C48" s="94" t="e">
        <f>VLOOKUP($A48,'Planilha de Orçamento'!$A:$G,8,FALSE)</f>
        <v>#REF!</v>
      </c>
      <c r="D48" s="94" t="e">
        <f>TRUNC(C48*(1+'Planilha de Orçamento'!$G$5),2)</f>
        <v>#REF!</v>
      </c>
      <c r="E48" s="95" t="e">
        <f>D48/$D$57</f>
        <v>#REF!</v>
      </c>
      <c r="F48" s="96" t="e">
        <f>D48*F49</f>
        <v>#REF!</v>
      </c>
      <c r="G48" s="97" t="e">
        <f>F48/$D$57</f>
        <v>#REF!</v>
      </c>
      <c r="H48" s="96" t="e">
        <f>D48*H49</f>
        <v>#REF!</v>
      </c>
      <c r="I48" s="98" t="e">
        <f>H48/$D$57</f>
        <v>#REF!</v>
      </c>
    </row>
    <row r="49" spans="1:9" ht="15" x14ac:dyDescent="0.25">
      <c r="A49" s="99"/>
      <c r="B49" s="100"/>
      <c r="C49" s="100"/>
      <c r="D49" s="101"/>
      <c r="E49" s="102" t="e">
        <f>IF(E48&gt;0,IF(SUM(F49:I49)=1,"","ERRO"),"")</f>
        <v>#REF!</v>
      </c>
      <c r="F49" s="103">
        <v>1</v>
      </c>
      <c r="G49" s="104"/>
      <c r="H49" s="103"/>
      <c r="I49" s="105"/>
    </row>
    <row r="50" spans="1:9" ht="15" x14ac:dyDescent="0.25">
      <c r="A50" s="92" t="s">
        <v>211</v>
      </c>
      <c r="B50" s="128" t="str">
        <f>VLOOKUP($A50,'Planilha de Orçamento'!$A:$G,2,FALSE)</f>
        <v>ELEMENTOS DO SISTEMA DE ILUMINAÇÃO E TOMADAS.</v>
      </c>
      <c r="C50" s="94" t="e">
        <f>VLOOKUP($A50,'Planilha de Orçamento'!$A:$G,8,FALSE)</f>
        <v>#REF!</v>
      </c>
      <c r="D50" s="94" t="e">
        <f>TRUNC(C50*(1+'Planilha de Orçamento'!$G$5),2)</f>
        <v>#REF!</v>
      </c>
      <c r="E50" s="95" t="e">
        <f>D50/$D$57</f>
        <v>#REF!</v>
      </c>
      <c r="F50" s="96" t="e">
        <f>D50*F51</f>
        <v>#REF!</v>
      </c>
      <c r="G50" s="97" t="e">
        <f>F50/$D$57</f>
        <v>#REF!</v>
      </c>
      <c r="H50" s="96" t="e">
        <f>D50*H51</f>
        <v>#REF!</v>
      </c>
      <c r="I50" s="98" t="e">
        <f>H50/$D$57</f>
        <v>#REF!</v>
      </c>
    </row>
    <row r="51" spans="1:9" ht="15" x14ac:dyDescent="0.25">
      <c r="A51" s="99"/>
      <c r="B51" s="100"/>
      <c r="C51" s="100"/>
      <c r="D51" s="101"/>
      <c r="E51" s="102" t="e">
        <f>IF(E50&gt;0,IF(SUM(F51:I51)=1,"","ERRO"),"")</f>
        <v>#REF!</v>
      </c>
      <c r="F51" s="103">
        <v>1</v>
      </c>
      <c r="G51" s="104"/>
      <c r="H51" s="103"/>
      <c r="I51" s="105"/>
    </row>
    <row r="52" spans="1:9" ht="15" x14ac:dyDescent="0.25">
      <c r="A52" s="92" t="s">
        <v>215</v>
      </c>
      <c r="B52" s="128" t="str">
        <f>VLOOKUP($A52,'Planilha de Orçamento'!$A:$G,2,FALSE)</f>
        <v>SERVIÇOS COMPLEMENTARES</v>
      </c>
      <c r="C52" s="94" t="e">
        <f>VLOOKUP($A52,'Planilha de Orçamento'!$A:$G,8,FALSE)</f>
        <v>#REF!</v>
      </c>
      <c r="D52" s="94" t="e">
        <f>TRUNC(C52*(1+'Planilha de Orçamento'!$G$5),2)</f>
        <v>#REF!</v>
      </c>
      <c r="E52" s="95" t="e">
        <f>D52/$D$57</f>
        <v>#REF!</v>
      </c>
      <c r="F52" s="96" t="e">
        <f>D52*F53</f>
        <v>#REF!</v>
      </c>
      <c r="G52" s="97" t="e">
        <f>F52/$D$57</f>
        <v>#REF!</v>
      </c>
      <c r="H52" s="96" t="e">
        <f>D52*H53</f>
        <v>#REF!</v>
      </c>
      <c r="I52" s="98" t="e">
        <f>H52/$D$57</f>
        <v>#REF!</v>
      </c>
    </row>
    <row r="53" spans="1:9" ht="15" x14ac:dyDescent="0.25">
      <c r="A53" s="99"/>
      <c r="B53" s="100"/>
      <c r="C53" s="100"/>
      <c r="D53" s="101"/>
      <c r="E53" s="102" t="e">
        <f>IF(E52&gt;0,IF(SUM(F53:I53)=1,"","ERRO"),"")</f>
        <v>#REF!</v>
      </c>
      <c r="F53" s="103"/>
      <c r="G53" s="104"/>
      <c r="H53" s="103">
        <v>1</v>
      </c>
      <c r="I53" s="105"/>
    </row>
    <row r="54" spans="1:9" ht="15" x14ac:dyDescent="0.25">
      <c r="A54" s="92" t="s">
        <v>144</v>
      </c>
      <c r="B54" s="93" t="str">
        <f>'Planilha de Orçamento'!B138</f>
        <v>INSTALAÇÕES MECÂNICAS</v>
      </c>
      <c r="C54" s="93"/>
      <c r="D54" s="94"/>
      <c r="E54" s="95"/>
      <c r="F54" s="96"/>
      <c r="G54" s="97"/>
      <c r="H54" s="96"/>
      <c r="I54" s="98"/>
    </row>
    <row r="55" spans="1:9" ht="15" x14ac:dyDescent="0.25">
      <c r="A55" s="92" t="s">
        <v>268</v>
      </c>
      <c r="B55" s="128" t="str">
        <f>VLOOKUP($A55,'Planilha de Orçamento'!$A:$G,2,FALSE)</f>
        <v>EQUIPAMENTOS</v>
      </c>
      <c r="C55" s="94" t="e">
        <f>VLOOKUP($A55,'Planilha de Orçamento'!$A:$G,8,FALSE)</f>
        <v>#REF!</v>
      </c>
      <c r="D55" s="94" t="e">
        <f>TRUNC(C55*(1+'Planilha de Orçamento'!$G$5),2)</f>
        <v>#REF!</v>
      </c>
      <c r="E55" s="95" t="e">
        <f>D55/$D$57</f>
        <v>#REF!</v>
      </c>
      <c r="F55" s="96" t="e">
        <f>D55*F56</f>
        <v>#REF!</v>
      </c>
      <c r="G55" s="97" t="e">
        <f>F55/$D$57</f>
        <v>#REF!</v>
      </c>
      <c r="H55" s="96" t="e">
        <f>D55*H56</f>
        <v>#REF!</v>
      </c>
      <c r="I55" s="98" t="e">
        <f>H55/$D$57</f>
        <v>#REF!</v>
      </c>
    </row>
    <row r="56" spans="1:9" ht="15" x14ac:dyDescent="0.25">
      <c r="A56" s="99"/>
      <c r="B56" s="100"/>
      <c r="C56" s="100"/>
      <c r="D56" s="101"/>
      <c r="E56" s="102" t="e">
        <f>IF(E55&gt;0,IF(SUM(F56:I56)=1,"","ERRO"),"")</f>
        <v>#REF!</v>
      </c>
      <c r="F56" s="103">
        <v>0.5</v>
      </c>
      <c r="G56" s="104"/>
      <c r="H56" s="103">
        <v>0.5</v>
      </c>
      <c r="I56" s="105"/>
    </row>
    <row r="57" spans="1:9" ht="15.75" x14ac:dyDescent="0.25">
      <c r="A57" s="232" t="s">
        <v>253</v>
      </c>
      <c r="B57" s="233"/>
      <c r="C57" s="133" t="e">
        <f>SUM(C13:C56)</f>
        <v>#REF!</v>
      </c>
      <c r="D57" s="130" t="e">
        <f>TRUNC(C57*(1+'Planilha de Orçamento'!$G$5),2)</f>
        <v>#REF!</v>
      </c>
      <c r="E57" s="131" t="e">
        <f>SUM(E13:E56)</f>
        <v>#REF!</v>
      </c>
      <c r="F57" s="130">
        <f>SUMIF($E$13:$E$56,"&gt; 0",F13:F56)</f>
        <v>0</v>
      </c>
      <c r="G57" s="132" t="e">
        <f>F57/$D$57</f>
        <v>#REF!</v>
      </c>
      <c r="H57" s="130">
        <f>SUMIF($E$13:$E$56,"&gt; 0",H13:H56)</f>
        <v>0</v>
      </c>
      <c r="I57" s="132" t="e">
        <f>H57/$D$57</f>
        <v>#REF!</v>
      </c>
    </row>
    <row r="58" spans="1:9" ht="14.25" x14ac:dyDescent="0.2">
      <c r="A58" s="107"/>
      <c r="B58" s="77"/>
      <c r="C58" s="77"/>
      <c r="D58" s="126"/>
      <c r="E58" s="77"/>
      <c r="F58" s="77"/>
      <c r="G58" s="77"/>
      <c r="H58" s="68"/>
      <c r="I58" s="108"/>
    </row>
    <row r="59" spans="1:9" x14ac:dyDescent="0.2">
      <c r="A59" s="109" t="s">
        <v>254</v>
      </c>
      <c r="B59" s="110"/>
      <c r="C59" s="110"/>
      <c r="D59" s="110"/>
      <c r="E59" s="111"/>
    </row>
    <row r="60" spans="1:9" x14ac:dyDescent="0.2">
      <c r="A60" s="112" t="s">
        <v>255</v>
      </c>
      <c r="B60" s="113"/>
      <c r="C60" s="113"/>
      <c r="D60" s="114"/>
      <c r="E60" s="115"/>
    </row>
    <row r="61" spans="1:9" x14ac:dyDescent="0.2">
      <c r="A61" s="207"/>
      <c r="B61" s="208"/>
      <c r="C61" s="125"/>
      <c r="D61" s="116"/>
      <c r="E61" s="117"/>
    </row>
    <row r="62" spans="1:9" x14ac:dyDescent="0.2">
      <c r="A62" s="118" t="s">
        <v>256</v>
      </c>
      <c r="B62" s="119"/>
      <c r="C62" s="119"/>
      <c r="D62" s="119"/>
      <c r="E62" s="115"/>
    </row>
    <row r="63" spans="1:9" ht="13.5" thickBot="1" x14ac:dyDescent="0.25">
      <c r="A63" s="120"/>
      <c r="B63" s="121"/>
      <c r="C63" s="121"/>
      <c r="D63" s="121"/>
      <c r="E63" s="122"/>
    </row>
  </sheetData>
  <mergeCells count="11">
    <mergeCell ref="A61:B61"/>
    <mergeCell ref="F1:I1"/>
    <mergeCell ref="F2:F3"/>
    <mergeCell ref="G2:I3"/>
    <mergeCell ref="F4:F5"/>
    <mergeCell ref="G4:I5"/>
    <mergeCell ref="D10:D11"/>
    <mergeCell ref="E10:E11"/>
    <mergeCell ref="F10:G10"/>
    <mergeCell ref="H10:I10"/>
    <mergeCell ref="A57:B57"/>
  </mergeCells>
  <conditionalFormatting sqref="F14:I14">
    <cfRule type="cellIs" dxfId="23" priority="51" stopIfTrue="1" operator="greaterThan">
      <formula>0</formula>
    </cfRule>
  </conditionalFormatting>
  <conditionalFormatting sqref="F16:I16">
    <cfRule type="cellIs" dxfId="22" priority="50" stopIfTrue="1" operator="greaterThan">
      <formula>0</formula>
    </cfRule>
  </conditionalFormatting>
  <conditionalFormatting sqref="F18:I18">
    <cfRule type="cellIs" dxfId="21" priority="49" stopIfTrue="1" operator="greaterThan">
      <formula>0</formula>
    </cfRule>
  </conditionalFormatting>
  <conditionalFormatting sqref="F20:I20">
    <cfRule type="cellIs" dxfId="20" priority="48" stopIfTrue="1" operator="greaterThan">
      <formula>0</formula>
    </cfRule>
  </conditionalFormatting>
  <conditionalFormatting sqref="F22:I22">
    <cfRule type="cellIs" dxfId="19" priority="47" stopIfTrue="1" operator="greaterThan">
      <formula>0</formula>
    </cfRule>
  </conditionalFormatting>
  <conditionalFormatting sqref="F24:I24">
    <cfRule type="cellIs" dxfId="18" priority="46" stopIfTrue="1" operator="greaterThan">
      <formula>0</formula>
    </cfRule>
  </conditionalFormatting>
  <conditionalFormatting sqref="F26:I26">
    <cfRule type="cellIs" dxfId="17" priority="45" stopIfTrue="1" operator="greaterThan">
      <formula>0</formula>
    </cfRule>
  </conditionalFormatting>
  <conditionalFormatting sqref="F28:I28">
    <cfRule type="cellIs" dxfId="16" priority="44" stopIfTrue="1" operator="greaterThan">
      <formula>0</formula>
    </cfRule>
  </conditionalFormatting>
  <conditionalFormatting sqref="F30:I30">
    <cfRule type="cellIs" dxfId="15" priority="43" stopIfTrue="1" operator="greaterThan">
      <formula>0</formula>
    </cfRule>
  </conditionalFormatting>
  <conditionalFormatting sqref="F32:I32">
    <cfRule type="cellIs" dxfId="14" priority="42" stopIfTrue="1" operator="greaterThan">
      <formula>0</formula>
    </cfRule>
  </conditionalFormatting>
  <conditionalFormatting sqref="F34:I34">
    <cfRule type="cellIs" dxfId="13" priority="41" stopIfTrue="1" operator="greaterThan">
      <formula>0</formula>
    </cfRule>
  </conditionalFormatting>
  <conditionalFormatting sqref="F36:I36">
    <cfRule type="cellIs" dxfId="12" priority="40" stopIfTrue="1" operator="greaterThan">
      <formula>0</formula>
    </cfRule>
  </conditionalFormatting>
  <conditionalFormatting sqref="F38:I38">
    <cfRule type="cellIs" dxfId="11" priority="39" stopIfTrue="1" operator="greaterThan">
      <formula>0</formula>
    </cfRule>
  </conditionalFormatting>
  <conditionalFormatting sqref="F43:I43">
    <cfRule type="cellIs" dxfId="10" priority="28" stopIfTrue="1" operator="greaterThan">
      <formula>0</formula>
    </cfRule>
  </conditionalFormatting>
  <conditionalFormatting sqref="F41:I41">
    <cfRule type="cellIs" dxfId="9" priority="27" stopIfTrue="1" operator="greaterThan">
      <formula>0</formula>
    </cfRule>
  </conditionalFormatting>
  <conditionalFormatting sqref="F53:I53">
    <cfRule type="cellIs" dxfId="8" priority="23" stopIfTrue="1" operator="greaterThan">
      <formula>0</formula>
    </cfRule>
  </conditionalFormatting>
  <conditionalFormatting sqref="F49:G49">
    <cfRule type="cellIs" dxfId="7" priority="22" stopIfTrue="1" operator="greaterThan">
      <formula>0</formula>
    </cfRule>
  </conditionalFormatting>
  <conditionalFormatting sqref="F47:G47">
    <cfRule type="cellIs" dxfId="6" priority="21" stopIfTrue="1" operator="greaterThan">
      <formula>0</formula>
    </cfRule>
  </conditionalFormatting>
  <conditionalFormatting sqref="F45:G45">
    <cfRule type="cellIs" dxfId="5" priority="20" stopIfTrue="1" operator="greaterThan">
      <formula>0</formula>
    </cfRule>
  </conditionalFormatting>
  <conditionalFormatting sqref="F56:I56">
    <cfRule type="cellIs" dxfId="4" priority="10" stopIfTrue="1" operator="greaterThan">
      <formula>0</formula>
    </cfRule>
  </conditionalFormatting>
  <conditionalFormatting sqref="H49:I49">
    <cfRule type="cellIs" dxfId="3" priority="4" stopIfTrue="1" operator="greaterThan">
      <formula>0</formula>
    </cfRule>
  </conditionalFormatting>
  <conditionalFormatting sqref="H47:I47">
    <cfRule type="cellIs" dxfId="2" priority="3" stopIfTrue="1" operator="greaterThan">
      <formula>0</formula>
    </cfRule>
  </conditionalFormatting>
  <conditionalFormatting sqref="H45:I45">
    <cfRule type="cellIs" dxfId="1" priority="2" stopIfTrue="1" operator="greaterThan">
      <formula>0</formula>
    </cfRule>
  </conditionalFormatting>
  <conditionalFormatting sqref="F51:I51">
    <cfRule type="cellIs" dxfId="0" priority="1" stopIfTrue="1" operator="greaterThan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85" fitToHeight="0" orientation="landscape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 de Orçamento</vt:lpstr>
      <vt:lpstr>BDI</vt:lpstr>
      <vt:lpstr>CRONOGRAMA</vt:lpstr>
      <vt:lpstr>BDI!Area_de_impressao</vt:lpstr>
      <vt:lpstr>'Planilha de Orçamento'!Area_de_impressao</vt:lpstr>
      <vt:lpstr>CRONOGRAMA!Titulos_de_impressao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Marcia Corona Da Silva</cp:lastModifiedBy>
  <cp:lastPrinted>2022-07-15T10:43:06Z</cp:lastPrinted>
  <dcterms:created xsi:type="dcterms:W3CDTF">2000-05-25T11:19:14Z</dcterms:created>
  <dcterms:modified xsi:type="dcterms:W3CDTF">2022-10-17T18:58:15Z</dcterms:modified>
</cp:coreProperties>
</file>